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CH" sheetId="1" r:id="rId4"/>
    <sheet state="visible" name="INDICE" sheetId="2" r:id="rId5"/>
    <sheet state="hidden" name="PLANTILLA" sheetId="3" r:id="rId6"/>
    <sheet state="hidden" name="Bs" sheetId="4" r:id="rId7"/>
    <sheet state="hidden" name="It" sheetId="5" r:id="rId8"/>
    <sheet state="hidden" name="Pr3P1" sheetId="6" r:id="rId9"/>
    <sheet state="hidden" name="N1P3" sheetId="7" r:id="rId10"/>
    <sheet state="hidden" name="N1P4" sheetId="8" r:id="rId11"/>
    <sheet state="hidden" name="N1P5" sheetId="9" r:id="rId12"/>
    <sheet state="hidden" name="Pr3P2" sheetId="10" r:id="rId13"/>
    <sheet state="hidden" name="N2P3" sheetId="11" r:id="rId14"/>
    <sheet state="hidden" name="N2P4" sheetId="12" r:id="rId15"/>
    <sheet state="hidden" name="N2P5" sheetId="13" r:id="rId16"/>
    <sheet state="hidden" name="N3P3" sheetId="14" r:id="rId17"/>
  </sheets>
  <definedNames>
    <definedName name="X_parejas">#REF!</definedName>
    <definedName localSheetId="10" name="Grupal">N2P3!$I$6</definedName>
    <definedName localSheetId="8" name="Tot_alumnos">N1P5!$F$6</definedName>
    <definedName localSheetId="11" name="X_equipo_5">#REF!</definedName>
    <definedName localSheetId="6" name="X_parejas">N1P3!$G$6</definedName>
    <definedName localSheetId="8" name="x_equipo_4">N1P5!$H$6</definedName>
    <definedName localSheetId="13" name="Grupal">N3P3!$I$6</definedName>
    <definedName localSheetId="5" name="x_equipo_4">Pr3P1!$H$6</definedName>
    <definedName localSheetId="10" name="X_parejas">N2P3!$G$6</definedName>
    <definedName localSheetId="12" name="X_parejas">N2P5!$G$6</definedName>
    <definedName localSheetId="11" name="Grupal">N2P4!$I$6</definedName>
    <definedName localSheetId="11" name="Tot_alumnos">N2P4!$F$6</definedName>
    <definedName localSheetId="12" name="Grupal">N2P5!$I$6</definedName>
    <definedName localSheetId="6" name="x_equipo_4">N1P3!$H$6</definedName>
    <definedName localSheetId="6" name="X_equipo_5">#REF!</definedName>
    <definedName localSheetId="5" name="Grupal">Pr3P1!$I$6</definedName>
    <definedName localSheetId="2" name="Grupal">PLANTILLA!$I$6</definedName>
    <definedName localSheetId="11" name="X_parejas">N2P4!$G$6</definedName>
    <definedName localSheetId="5" name="Tot_alumnos">Pr3P1!$F$6</definedName>
    <definedName localSheetId="4" name="X_parejas">#REF!</definedName>
    <definedName localSheetId="13" name="Tot_alumnos">N3P3!$F$6</definedName>
    <definedName localSheetId="8" name="X_equipo_5">#REF!</definedName>
    <definedName localSheetId="9" name="X_parejas">Pr3P2!$G$6</definedName>
    <definedName localSheetId="7" name="X_equipo_5">#REF!</definedName>
    <definedName localSheetId="7" name="Tot_alumnos">N1P4!$F$6</definedName>
    <definedName localSheetId="6" name="Tot_alumnos">N1P3!$F$6</definedName>
    <definedName localSheetId="4" name="X_equipo_5">#REF!</definedName>
    <definedName localSheetId="11" name="x_equipo_4">N2P4!$H$6</definedName>
    <definedName localSheetId="13" name="X_equipo_5">#REF!</definedName>
    <definedName localSheetId="8" name="Grupal">N1P5!$I$6</definedName>
    <definedName localSheetId="3" name="Grupal">#REF!</definedName>
    <definedName localSheetId="6" name="Grupal">N1P3!$I$6</definedName>
    <definedName localSheetId="7" name="Grupal">N1P4!$I$6</definedName>
    <definedName name="x_equipo_4">#REF!</definedName>
    <definedName localSheetId="10" name="X_equipo_5">#REF!</definedName>
    <definedName name="Grupal">#REF!</definedName>
    <definedName localSheetId="4" name="Grupal">#REF!</definedName>
    <definedName localSheetId="3" name="X_parejas">#REF!</definedName>
    <definedName localSheetId="10" name="x_equipo_4">N2P3!$H$6</definedName>
    <definedName localSheetId="5" name="X_equipo_5">#REF!</definedName>
    <definedName localSheetId="12" name="x_equipo_4">N2P5!$H$6</definedName>
    <definedName localSheetId="9" name="x_equipo_4">Pr3P2!$H$6</definedName>
    <definedName name="X_equipo_5">#REF!</definedName>
    <definedName name="Tot_alumnos">#REF!</definedName>
    <definedName localSheetId="4" name="Tot_alumnos">#REF!</definedName>
    <definedName localSheetId="9" name="Grupal">Pr3P2!$I$6</definedName>
    <definedName localSheetId="3" name="x_equipo_4">#REF!</definedName>
    <definedName localSheetId="8" name="X_parejas">N1P5!$G$6</definedName>
    <definedName localSheetId="3" name="Tot_alumnos">#REF!</definedName>
    <definedName localSheetId="7" name="x_equipo_4">N1P4!$H$6</definedName>
    <definedName localSheetId="9" name="X_equipo_5">#REF!</definedName>
    <definedName localSheetId="13" name="X_parejas">N3P3!$G$6</definedName>
    <definedName localSheetId="13" name="x_equipo_4">N3P3!$H$6</definedName>
    <definedName localSheetId="7" name="X_parejas">N1P4!$G$6</definedName>
    <definedName localSheetId="12" name="X_equipo_5">#REF!</definedName>
    <definedName localSheetId="9" name="Tot_alumnos">Pr3P2!$F$6</definedName>
    <definedName localSheetId="2" name="X_parejas">PLANTILLA!$G$6</definedName>
    <definedName localSheetId="2" name="Tot_alumnos">PLANTILLA!$F$6</definedName>
    <definedName localSheetId="5" name="X_parejas">Pr3P1!$G$6</definedName>
    <definedName localSheetId="3" name="X_equipo_5">#REF!</definedName>
    <definedName localSheetId="4" name="x_equipo_4">#REF!</definedName>
    <definedName localSheetId="12" name="Tot_alumnos">N2P5!$F$6</definedName>
    <definedName localSheetId="10" name="Tot_alumnos">N2P3!$F$6</definedName>
    <definedName localSheetId="2" name="X_equipo_5">#REF!</definedName>
    <definedName localSheetId="2" name="x_equipo_4">PLANTILLA!$H$6</definedName>
    <definedName hidden="1" localSheetId="0" name="_xlnm._FilterDatabase">BACH!$O$15:$O$143</definedName>
    <definedName hidden="1" localSheetId="3" name="_xlnm._FilterDatabase">Bs!$O$3:$O$153</definedName>
    <definedName hidden="1" localSheetId="4" name="_xlnm._FilterDatabase">It!$O$3:$O$153</definedName>
    <definedName hidden="1" localSheetId="5" name="_xlnm._FilterDatabase">Pr3P1!$A$6:$Z$213</definedName>
    <definedName hidden="1" localSheetId="6" name="_xlnm._FilterDatabase">N1P3!$A$6:$Z$213</definedName>
    <definedName hidden="1" localSheetId="7" name="_xlnm._FilterDatabase">N1P4!$A$6:$Z$213</definedName>
    <definedName hidden="1" localSheetId="8" name="_xlnm._FilterDatabase">N1P5!$A$6:$Z$213</definedName>
    <definedName hidden="1" localSheetId="9" name="_xlnm._FilterDatabase">Pr3P2!$A$6:$Z$213</definedName>
    <definedName hidden="1" localSheetId="10" name="_xlnm._FilterDatabase">N2P3!$A$6:$Z$213</definedName>
    <definedName hidden="1" localSheetId="11" name="_xlnm._FilterDatabase">N2P4!$A$6:$Z$213</definedName>
    <definedName hidden="1" localSheetId="12" name="_xlnm._FilterDatabase">N2P5!$A$6:$Z$213</definedName>
  </definedNames>
  <calcPr/>
  <extLst>
    <ext uri="GoogleSheetsCustomDataVersion2">
      <go:sheetsCustomData xmlns:go="http://customooxmlschemas.google.com/" r:id="rId18" roundtripDataChecksum="Gyr+IknKLOXzq2zeQnUX/mwrmcTKveLYj1jL7rfLU58="/>
    </ext>
  </extLst>
</workbook>
</file>

<file path=xl/sharedStrings.xml><?xml version="1.0" encoding="utf-8"?>
<sst xmlns="http://schemas.openxmlformats.org/spreadsheetml/2006/main" count="989" uniqueCount="304">
  <si>
    <t>IMPORTANTE</t>
  </si>
  <si>
    <t xml:space="preserve">Únicamente modifica
los campos color </t>
  </si>
  <si>
    <t>Ciclo escolar 2025-2026</t>
  </si>
  <si>
    <t>Puedes poner aquí el nombre de tu Colegio</t>
  </si>
  <si>
    <t>Grupos por grado</t>
  </si>
  <si>
    <t>Alumnos por grupo (máx.)</t>
  </si>
  <si>
    <t>Total de alumnos</t>
  </si>
  <si>
    <t>BC1</t>
  </si>
  <si>
    <t>Básico</t>
  </si>
  <si>
    <t>Intermedio</t>
  </si>
  <si>
    <t>Total</t>
  </si>
  <si>
    <t>HERRAMIENTAS</t>
  </si>
  <si>
    <t>Por grupo</t>
  </si>
  <si>
    <t>Por grado</t>
  </si>
  <si>
    <t>Impresora 3D</t>
  </si>
  <si>
    <t>Moto-Saw</t>
  </si>
  <si>
    <t xml:space="preserve">Taladro </t>
  </si>
  <si>
    <t>Prensa de resorte para carpintero</t>
  </si>
  <si>
    <t>Prensa en "C" mediana</t>
  </si>
  <si>
    <t>Juego de brocas de madera (medidas: 1/16”, 5/64", 3/32", 7/64", 1/8", 9/64", 5/32", 11/64", 3/16", 13/64", 7/32", 1/4" y 5/16”)</t>
  </si>
  <si>
    <t>Flexómetro</t>
  </si>
  <si>
    <t>Cúter</t>
  </si>
  <si>
    <t>Pistola de silicón</t>
  </si>
  <si>
    <t>Pinceles (delgado, mediano y grueso)</t>
  </si>
  <si>
    <t>Desarmador plano</t>
  </si>
  <si>
    <t>Desarmador de cruz</t>
  </si>
  <si>
    <t>Juego de puntas intercambiables para desarmador</t>
  </si>
  <si>
    <t>Pinza de punta</t>
  </si>
  <si>
    <t>Pinza de corte</t>
  </si>
  <si>
    <t>Juegos de 10 piezas de caimanes c/u</t>
  </si>
  <si>
    <t>Motor DC de 3V</t>
  </si>
  <si>
    <t>Motor DC de 5V</t>
  </si>
  <si>
    <t>Juegos de jumpers macho/hembra y macho/macho (3 de cada uno)</t>
  </si>
  <si>
    <t>Protoboard de 830 puntos</t>
  </si>
  <si>
    <t>Batería recargable 9V</t>
  </si>
  <si>
    <t>Baterías recargables (AA)</t>
  </si>
  <si>
    <t>Cargador universal de pilas (9V, AA y AAA)</t>
  </si>
  <si>
    <t>Botiquín de primeros auxilios (caja con algodón, alcohol, gasas, antiséptico, agua oxigenada, vendas)</t>
  </si>
  <si>
    <t>Lentes de seguridad</t>
  </si>
  <si>
    <t>Trapo de limpieza/franela</t>
  </si>
  <si>
    <t>MATERIALES CONSUMIBLES</t>
  </si>
  <si>
    <t>MDF 3 mm de espesor de 30 x 30 cm</t>
  </si>
  <si>
    <t>Cartulina blanca</t>
  </si>
  <si>
    <t>Hojas blancas tamaño carta</t>
  </si>
  <si>
    <t>Hojas de colores (varios) tamaño carta</t>
  </si>
  <si>
    <t>Post-it</t>
  </si>
  <si>
    <t>Fomi tamaño carta</t>
  </si>
  <si>
    <t>Papel aluminio</t>
  </si>
  <si>
    <t>Abatelenguas (palitos planos) 15 cm largo x 18 mm ancho</t>
  </si>
  <si>
    <t xml:space="preserve">Palito de madera redondo 60 largo x 1 cm de diámetro </t>
  </si>
  <si>
    <t xml:space="preserve">Palito de madera redondo 30 largo x 1 cm de diámetro  </t>
  </si>
  <si>
    <t>Cuerda</t>
  </si>
  <si>
    <t>Hilo de coser</t>
  </si>
  <si>
    <t>Estambre</t>
  </si>
  <si>
    <t>Globos de tamaño # 9</t>
  </si>
  <si>
    <t>Limpiapipas</t>
  </si>
  <si>
    <t>Barra de plastilina 180 g</t>
  </si>
  <si>
    <t>Paquete de 10 barritas de plastilina de colores</t>
  </si>
  <si>
    <t>Fomi moldeable</t>
  </si>
  <si>
    <t>Pasta para modelar</t>
  </si>
  <si>
    <t>Silicón frío (bote de 250 ml)</t>
  </si>
  <si>
    <t>Barra de silicón (tubito del diámetro de la pistola de silicón)</t>
  </si>
  <si>
    <t>Pegamento blanco (Resistol) bote de 250 ml</t>
  </si>
  <si>
    <t>Cinta adhesiva (masking tape 110 o cinta azul de pintor) 12 mm ancho x 50 m o similar</t>
  </si>
  <si>
    <t>Cinta adhesiva transparente (diurex) 18 mm ancho x 33 m o similar</t>
  </si>
  <si>
    <t>Liga grande #18 (8 cm largo aproximadamente)</t>
  </si>
  <si>
    <t>Caja de 100 clips</t>
  </si>
  <si>
    <t>Caja de 100 chinchetas</t>
  </si>
  <si>
    <t>Paquete de pinturas acrílicas 20 ml (blanco, negro, rojo, azul, amarillo)</t>
  </si>
  <si>
    <t>Led de color blanco</t>
  </si>
  <si>
    <t>Led de color verde</t>
  </si>
  <si>
    <t>Led de color amarillo (ámbar)</t>
  </si>
  <si>
    <t>Led de color rojo</t>
  </si>
  <si>
    <t xml:space="preserve">Resistencia de 330 ohms </t>
  </si>
  <si>
    <t>Resistencia de 1K ohms</t>
  </si>
  <si>
    <t>Batería AAA alcalinas de 1.5 V (no recargables)</t>
  </si>
  <si>
    <t xml:space="preserve">Cinta de aislar color negro </t>
  </si>
  <si>
    <t xml:space="preserve">Cinta de aislar color rojo </t>
  </si>
  <si>
    <t>Cubrebocas industrial N95 o similar</t>
  </si>
  <si>
    <t>Filamento PLA 1 kg diámetro 1.75 mm</t>
  </si>
  <si>
    <t>MATERIALES DE REÚSO</t>
  </si>
  <si>
    <t>Cartón de 3 mm de espesor de 30 x 30 cm</t>
  </si>
  <si>
    <t>Hojas de papel tamaño carta con un lado limpio</t>
  </si>
  <si>
    <t>Bolsa de plástico</t>
  </si>
  <si>
    <t>Botella de PET de 250 ml</t>
  </si>
  <si>
    <t>Botella de PET de 600 ml</t>
  </si>
  <si>
    <t>Botella de PET de 1 l</t>
  </si>
  <si>
    <t>Vaso de plástico desechable (250 ml)</t>
  </si>
  <si>
    <t>Tetrapack de 250 ml</t>
  </si>
  <si>
    <t>Tetrapack de 500 ml</t>
  </si>
  <si>
    <t>Tetrapack de 1 l</t>
  </si>
  <si>
    <t>Tubo de cartón de papel de baño</t>
  </si>
  <si>
    <t>Periódico</t>
  </si>
  <si>
    <t>Tela de reúso (tamaño de 1 playera aproximadamente)</t>
  </si>
  <si>
    <t>Caja de cereal o cartón delgado (caja de 300 g) aproximadamente</t>
  </si>
  <si>
    <t xml:space="preserve">Taparrosca de botella de PET 3 cm de diámetro </t>
  </si>
  <si>
    <t>Taparrosca de 5 cm de diámetro aproximadamente</t>
  </si>
  <si>
    <t>Tapa de 10 cm de diámetro  aproximadamente</t>
  </si>
  <si>
    <t>Lija para madera grado 60</t>
  </si>
  <si>
    <t>EXTRAS</t>
  </si>
  <si>
    <t xml:space="preserve">1 paquete de 100 mondadientes </t>
  </si>
  <si>
    <t>Pila CR2032 tipo moneda</t>
  </si>
  <si>
    <t>Sal de mesa</t>
  </si>
  <si>
    <t>manzana</t>
  </si>
  <si>
    <t>Pintura acrilica negra</t>
  </si>
  <si>
    <t>Vaselina</t>
  </si>
  <si>
    <t>Papel albanene</t>
  </si>
  <si>
    <t>Harina</t>
  </si>
  <si>
    <t>Resistencia 220 ohms</t>
  </si>
  <si>
    <t>Fotoresistencia</t>
  </si>
  <si>
    <t xml:space="preserve">Listón </t>
  </si>
  <si>
    <t xml:space="preserve">Push-button </t>
  </si>
  <si>
    <t>Resistencia 10K ohms</t>
  </si>
  <si>
    <t>Cable de color rojo</t>
  </si>
  <si>
    <t>Bolsa hermética tipo Ziploc</t>
  </si>
  <si>
    <t>Cable de color negro</t>
  </si>
  <si>
    <t>Cable de color amarillo</t>
  </si>
  <si>
    <t>Portapilas "AA" en serie</t>
  </si>
  <si>
    <t>Interruptor push button de dos patitas</t>
  </si>
  <si>
    <t>Guante de tela</t>
  </si>
  <si>
    <t>Cautín para soldar</t>
  </si>
  <si>
    <t>Pasta para soldar de 25 gr</t>
  </si>
  <si>
    <t>Tubo de soldadura de estaño con 2.5m</t>
  </si>
  <si>
    <t>Sensor de temperatúra TMP36</t>
  </si>
  <si>
    <t>Servomotor SG90</t>
  </si>
  <si>
    <t>Circuitos integrados puente H de tipo L293D o L293N</t>
  </si>
  <si>
    <t>Protoboard 400 puntos</t>
  </si>
  <si>
    <t>Puente H- L293D</t>
  </si>
  <si>
    <t>Potenciómetro 250K ohms</t>
  </si>
  <si>
    <t>Buzzer</t>
  </si>
  <si>
    <t>Limit switch o boton de carrera</t>
  </si>
  <si>
    <t>Sensor de inclinación digital</t>
  </si>
  <si>
    <t>1 mini módulo reproductor MP3 DF player con ranura para micro SD</t>
  </si>
  <si>
    <t>1 tarjeta micro SD no mayor a 16 GB</t>
  </si>
  <si>
    <t>Bocinas alambricas para computadora</t>
  </si>
  <si>
    <t>1 módulo TRRS Breakout Jack 3.5 mm</t>
  </si>
  <si>
    <t>Aro de 16 Ledes neopixel</t>
  </si>
  <si>
    <t>Módulo sensor de sonido</t>
  </si>
  <si>
    <t>Protoboard mini 170 puntos</t>
  </si>
  <si>
    <t>Cable de reuso como audifonos que no funcionan o similar</t>
  </si>
  <si>
    <t>Caja de cartón mediana</t>
  </si>
  <si>
    <t>TECNOLOGÍA EDUCATIVA</t>
  </si>
  <si>
    <t>kits</t>
  </si>
  <si>
    <t>Lápiz</t>
  </si>
  <si>
    <t>pieza</t>
  </si>
  <si>
    <t>Goma</t>
  </si>
  <si>
    <t>Máximo requerido</t>
  </si>
  <si>
    <t>Sacapuntas</t>
  </si>
  <si>
    <t>Pegamento en barra (Pritt) de 8 g</t>
  </si>
  <si>
    <t>Plumón marcador permanente punto fino (Sharpie)</t>
  </si>
  <si>
    <t>Juego de geometría (regla, escuadra 45°, escuadra 60°, 1 compás, transportador)</t>
  </si>
  <si>
    <t>juego</t>
  </si>
  <si>
    <t>© Pinion Education. Ciclo escolar 2023-2024. Todos los derechos reservados.</t>
  </si>
  <si>
    <t>Nivel</t>
  </si>
  <si>
    <t>Grado</t>
  </si>
  <si>
    <t>Tipo</t>
  </si>
  <si>
    <t>Tecnología</t>
  </si>
  <si>
    <t>Nombre proyecto</t>
  </si>
  <si>
    <t>Nomenclatura</t>
  </si>
  <si>
    <t>BC2</t>
  </si>
  <si>
    <t>Práctica</t>
  </si>
  <si>
    <t>P1</t>
  </si>
  <si>
    <t>Emprendimiento</t>
  </si>
  <si>
    <t>-</t>
  </si>
  <si>
    <t>Emprendimiento refrescante</t>
  </si>
  <si>
    <t>PraEmpP1</t>
  </si>
  <si>
    <t>Programación</t>
  </si>
  <si>
    <t>Thunkable</t>
  </si>
  <si>
    <t>Petfinder</t>
  </si>
  <si>
    <t>PraProP1</t>
  </si>
  <si>
    <t>N1</t>
  </si>
  <si>
    <t>Movimiento 360</t>
  </si>
  <si>
    <t>N1ProP1</t>
  </si>
  <si>
    <t>Phyton</t>
  </si>
  <si>
    <t>Cuenta con Python</t>
  </si>
  <si>
    <t>P2</t>
  </si>
  <si>
    <t>Reclubot</t>
  </si>
  <si>
    <t>N1ProP2</t>
  </si>
  <si>
    <t>Maker / Automatización</t>
  </si>
  <si>
    <t>Arduino</t>
  </si>
  <si>
    <t>Volticheck</t>
  </si>
  <si>
    <t>Pr3P1</t>
  </si>
  <si>
    <t>PraAutP1</t>
  </si>
  <si>
    <t>P3</t>
  </si>
  <si>
    <t>Automarización</t>
  </si>
  <si>
    <t>LUVWear</t>
  </si>
  <si>
    <t>N1P3</t>
  </si>
  <si>
    <t>N1AutP3</t>
  </si>
  <si>
    <t>P4</t>
  </si>
  <si>
    <t>Enchula tu ciudad</t>
  </si>
  <si>
    <t>N1P4</t>
  </si>
  <si>
    <t>N1AutP4</t>
  </si>
  <si>
    <t>P5</t>
  </si>
  <si>
    <t>Arduino/thinkercad</t>
  </si>
  <si>
    <t>Coach Digital</t>
  </si>
  <si>
    <t>N1P5</t>
  </si>
  <si>
    <t>N1MakP5</t>
  </si>
  <si>
    <t>Toca, juega y emprende</t>
  </si>
  <si>
    <t>PraEmpP2</t>
  </si>
  <si>
    <t>Choose your fighter</t>
  </si>
  <si>
    <t>PraProP2</t>
  </si>
  <si>
    <t>N2</t>
  </si>
  <si>
    <t>Keep it app</t>
  </si>
  <si>
    <t>N2ProP1</t>
  </si>
  <si>
    <t>Sonido jeroglifico</t>
  </si>
  <si>
    <t>Taduciendo(nos)conectamos</t>
  </si>
  <si>
    <t>N2ProP2</t>
  </si>
  <si>
    <t>Atínale a la diversión</t>
  </si>
  <si>
    <t>Pr3P2</t>
  </si>
  <si>
    <t>PraAutP2</t>
  </si>
  <si>
    <t>Automatización</t>
  </si>
  <si>
    <t>Cosmos: buscando sombras</t>
  </si>
  <si>
    <t>N2P3</t>
  </si>
  <si>
    <t>N2AutP3</t>
  </si>
  <si>
    <t>Save Turtles</t>
  </si>
  <si>
    <t>N2P4</t>
  </si>
  <si>
    <t>N2MakP4</t>
  </si>
  <si>
    <t>Kinestesic Brand</t>
  </si>
  <si>
    <t>N2P5</t>
  </si>
  <si>
    <t>N2AutP5</t>
  </si>
  <si>
    <t>N3</t>
  </si>
  <si>
    <t>Java</t>
  </si>
  <si>
    <t>Bajale a los celsius</t>
  </si>
  <si>
    <t>N3ProP1</t>
  </si>
  <si>
    <t>Tejiendo Redes</t>
  </si>
  <si>
    <t>N3ProP2</t>
  </si>
  <si>
    <t>Art_duino</t>
  </si>
  <si>
    <t>N3P3</t>
  </si>
  <si>
    <t>N3AutP3</t>
  </si>
  <si>
    <t>Índice</t>
  </si>
  <si>
    <t xml:space="preserve">Nombre de proyecto:
</t>
  </si>
  <si>
    <t>Un toque de agua</t>
  </si>
  <si>
    <t>Tipo de proyecto:</t>
  </si>
  <si>
    <t xml:space="preserve">Nivel: </t>
  </si>
  <si>
    <t>cantidad</t>
  </si>
  <si>
    <t>Unidad</t>
  </si>
  <si>
    <t>Por prototipo</t>
  </si>
  <si>
    <t>Modalidad de uso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</si>
  <si>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</si>
  <si>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Total de alumnos (individual)</t>
  </si>
  <si>
    <t>Parejas</t>
  </si>
  <si>
    <t>Equipos de 4 personas</t>
  </si>
  <si>
    <t>Grupal</t>
  </si>
  <si>
    <t>pza</t>
  </si>
  <si>
    <t>He</t>
  </si>
  <si>
    <t>juego de brocas</t>
  </si>
  <si>
    <t>par</t>
  </si>
  <si>
    <t>Co</t>
  </si>
  <si>
    <t>hoja</t>
  </si>
  <si>
    <t>bloc de 100 hojas</t>
  </si>
  <si>
    <t>rollo</t>
  </si>
  <si>
    <t>metro</t>
  </si>
  <si>
    <t>carrete</t>
  </si>
  <si>
    <t>bolsa</t>
  </si>
  <si>
    <r>
      <rPr>
        <rFont val="&quot;Helvetica Neue&quot;"/>
        <color rgb="FF000000"/>
        <sz val="12.0"/>
      </rPr>
      <t>Cinta adhesiva (</t>
    </r>
    <r>
      <rPr>
        <rFont val="&quot;Helvetica Neue&quot;"/>
        <i/>
        <color rgb="FF000000"/>
        <sz val="12.0"/>
      </rPr>
      <t xml:space="preserve">masking tape </t>
    </r>
    <r>
      <rPr>
        <rFont val="&quot;Helvetica Neue&quot;"/>
        <color rgb="FF000000"/>
        <sz val="12.0"/>
      </rPr>
      <t>110 o cinta azul de pintor) 12 mm ancho x 50 m o similar</t>
    </r>
  </si>
  <si>
    <t>Caja de 12 crayolas de diferentes colores</t>
  </si>
  <si>
    <t>MATERIALES REÚSO</t>
  </si>
  <si>
    <t>Re</t>
  </si>
  <si>
    <t>ESTUCHE INDIVIDUAL</t>
  </si>
  <si>
    <t>In</t>
  </si>
  <si>
    <t>Bolígrafo</t>
  </si>
  <si>
    <t>Tijeras</t>
  </si>
  <si>
    <t>Caja de 12 colores de madera</t>
  </si>
  <si>
    <t>caja</t>
  </si>
  <si>
    <t xml:space="preserve">Juego de geometría (regla, escuadra 45°,  escuadra 60°, 1 compás, transportador) </t>
  </si>
  <si>
    <t>bolsita</t>
  </si>
  <si>
    <r>
      <rPr>
        <rFont val="Arial"/>
        <color theme="1"/>
      </rPr>
      <t xml:space="preserve">Interruptor </t>
    </r>
    <r>
      <rPr>
        <rFont val="Arial"/>
        <i/>
        <color theme="1"/>
      </rPr>
      <t>push button</t>
    </r>
    <r>
      <rPr>
        <rFont val="Arial"/>
        <color theme="1"/>
      </rPr>
      <t xml:space="preserve"> de dos patitas</t>
    </r>
  </si>
  <si>
    <t>Tapa de atomizador</t>
  </si>
  <si>
    <t>Moto-Tool</t>
  </si>
  <si>
    <t>Broca para el Moto-Tool</t>
  </si>
  <si>
    <t>LED RGB</t>
  </si>
  <si>
    <t>Tarjeta Bluetooth HC-05/HC-06</t>
  </si>
  <si>
    <t>Receptor IR con su control IR</t>
  </si>
  <si>
    <t>Ventilador para PC de 12 V</t>
  </si>
  <si>
    <t>Eliminador de pared de 12V</t>
  </si>
  <si>
    <t>Tabla salvacortes de 45 x 30 cm (recomendado opcional)</t>
  </si>
  <si>
    <t>Tabla de madera de 3" de espesor de 30 cm x 30 cm (tabla de sacrificio)</t>
  </si>
  <si>
    <t>Te</t>
  </si>
  <si>
    <t>Kit de construcción Lego EV3/SPIKE</t>
  </si>
  <si>
    <t>kit</t>
  </si>
  <si>
    <t>Microbit</t>
  </si>
  <si>
    <t>Arduino UNO</t>
  </si>
  <si>
    <t>Cable USB para Arduino uno</t>
  </si>
  <si>
    <t>Sensor Ultrasónico (HC-SR04)</t>
  </si>
  <si>
    <t>Contatel (Velcro)</t>
  </si>
  <si>
    <t>Bachillerato básico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</si>
  <si>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</si>
  <si>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Cant.</t>
  </si>
  <si>
    <t>TOTAL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</si>
  <si>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</si>
  <si>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Práctica Maker/Automatización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</si>
  <si>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</si>
  <si>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LUVwear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</si>
  <si>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</si>
  <si>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</si>
  <si>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</si>
  <si>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Atinale a la diversión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</si>
  <si>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</si>
  <si>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Cosmos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</si>
  <si>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</si>
  <si>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</si>
  <si>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</si>
  <si>
    <t>Art-Duino</t>
  </si>
  <si>
    <r>
      <rPr>
        <rFont val="&quot;Helvetica Neue&quot;"/>
        <b/>
        <color rgb="FF000000"/>
        <sz val="12.0"/>
      </rPr>
      <t xml:space="preserve">HERRAMIENTAS Y MATERIALES DEL </t>
    </r>
    <r>
      <rPr>
        <rFont val="&quot;Helvetica Neue&quot;"/>
        <b/>
        <i/>
        <color rgb="FF000000"/>
        <sz val="12.0"/>
      </rPr>
      <t>MAKERSPACE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</si>
</sst>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dd&quot;, &quot;mmmm&quot; &quot;d&quot;, &quot;yyyy"/>
    <numFmt numFmtId="165" formatCode="#,##0.0"/>
  </numFmts>
  <fonts count="50">
    <font>
      <sz val="10.0"/>
      <color rgb="FF000000"/>
      <name val="Arial"/>
      <scheme val="minor"/>
    </font>
    <font>
      <b/>
      <sz val="10.0"/>
      <color rgb="FFCCCCCC"/>
      <name val="Open Sans"/>
    </font>
    <font>
      <sz val="10.0"/>
      <color theme="1"/>
      <name val="Open Sans"/>
    </font>
    <font>
      <b/>
      <sz val="10.0"/>
      <color rgb="FF9E2781"/>
      <name val="Open Sans"/>
    </font>
    <font>
      <b/>
      <sz val="10.0"/>
      <color rgb="FFFFFFFF"/>
      <name val="Arial"/>
    </font>
    <font>
      <sz val="10.0"/>
      <color theme="1"/>
      <name val="Arial"/>
    </font>
    <font>
      <b/>
      <sz val="14.0"/>
      <color rgb="FF434343"/>
      <name val="Open Sans"/>
    </font>
    <font/>
    <font>
      <b/>
      <sz val="12.0"/>
      <color rgb="FF3F3F3F"/>
      <name val="Open Sans"/>
    </font>
    <font>
      <b/>
      <sz val="14.0"/>
      <color rgb="FF9E2781"/>
      <name val="Open Sans"/>
    </font>
    <font>
      <b/>
      <sz val="12.0"/>
      <color rgb="FF9E2781"/>
      <name val="Open Sans"/>
    </font>
    <font>
      <b/>
      <sz val="10.0"/>
      <color rgb="FF727272"/>
      <name val="Open Sans"/>
    </font>
    <font>
      <b/>
      <sz val="10.0"/>
      <color rgb="FFF3F3F3"/>
      <name val="Open Sans"/>
    </font>
    <font>
      <b/>
      <sz val="10.0"/>
      <color rgb="FF434343"/>
      <name val="Open Sans"/>
    </font>
    <font>
      <b/>
      <sz val="10.0"/>
      <color rgb="FFFFFFFF"/>
      <name val="Open Sans"/>
    </font>
    <font>
      <i/>
      <sz val="10.0"/>
      <color rgb="FFFFFFFF"/>
      <name val="Open Sans"/>
    </font>
    <font>
      <sz val="10.0"/>
      <color rgb="FFFFFFFF"/>
      <name val="Open Sans"/>
    </font>
    <font>
      <sz val="10.0"/>
      <color rgb="FF555555"/>
      <name val="Open Sans"/>
    </font>
    <font>
      <sz val="10.0"/>
      <color rgb="FF434343"/>
      <name val="Open Sans"/>
    </font>
    <font>
      <b/>
      <sz val="10.0"/>
      <color rgb="FF555555"/>
      <name val="Open Sans"/>
    </font>
    <font>
      <sz val="10.0"/>
      <color rgb="FF727272"/>
      <name val="Open Sans"/>
    </font>
    <font>
      <u/>
      <sz val="8.0"/>
      <color rgb="FF555555"/>
      <name val="Arial"/>
    </font>
    <font>
      <b/>
      <sz val="8.0"/>
      <color rgb="FFFFFFFF"/>
      <name val="Arial"/>
    </font>
    <font>
      <sz val="8.0"/>
      <color theme="1"/>
      <name val="Arial"/>
    </font>
    <font>
      <color theme="1"/>
      <name val="Arial"/>
    </font>
    <font>
      <color rgb="FF000000"/>
      <name val="Arial"/>
    </font>
    <font>
      <u/>
      <color rgb="FF0000FF"/>
      <name val="Arial"/>
    </font>
    <font>
      <u/>
      <color rgb="FF0000FF"/>
      <name val="Arial"/>
    </font>
    <font>
      <u/>
      <color rgb="FF1155CC"/>
      <name val="Arial"/>
    </font>
    <font>
      <b/>
      <color theme="1"/>
      <name val="Arial"/>
    </font>
    <font>
      <color rgb="FFD9D9D9"/>
      <name val="Arial"/>
    </font>
    <font>
      <u/>
      <color rgb="FF1155CC"/>
      <name val="Arial"/>
    </font>
    <font>
      <u/>
      <color rgb="FF1155CC"/>
    </font>
    <font>
      <b/>
      <sz val="12.0"/>
      <color rgb="FFFFFFFF"/>
      <name val="Helvetica Neue"/>
    </font>
    <font>
      <b/>
      <sz val="12.0"/>
      <color rgb="FFFFFFFF"/>
      <name val="Arial"/>
    </font>
    <font>
      <b/>
      <sz val="14.0"/>
      <color rgb="FFFFFFFF"/>
      <name val="Helvetica Neue"/>
    </font>
    <font>
      <sz val="14.0"/>
      <color rgb="FFFFFFFF"/>
      <name val="Arial"/>
    </font>
    <font>
      <color rgb="FFFFFFFF"/>
      <name val="Arial"/>
    </font>
    <font>
      <b/>
      <sz val="12.0"/>
      <color rgb="FF000000"/>
      <name val="Arial"/>
    </font>
    <font>
      <b/>
      <sz val="12.0"/>
      <color rgb="FF000000"/>
      <name val="Helvetica Neue"/>
    </font>
    <font>
      <sz val="12.0"/>
      <color theme="1"/>
      <name val="Arial"/>
    </font>
    <font>
      <b/>
      <color rgb="FF000000"/>
      <name val="Arial"/>
    </font>
    <font>
      <b/>
      <sz val="18.0"/>
      <color rgb="FFCC0000"/>
      <name val="Arial"/>
    </font>
    <font>
      <sz val="12.0"/>
      <color rgb="FF000000"/>
      <name val="Helvetica Neue"/>
    </font>
    <font>
      <b/>
      <color rgb="FFFFFFFF"/>
      <name val="Arial"/>
    </font>
    <font>
      <color rgb="FF000000"/>
      <name val="Roboto"/>
    </font>
    <font>
      <b/>
      <sz val="12.0"/>
      <color rgb="FFFFFFFF"/>
      <name val="Open Sans"/>
    </font>
    <font>
      <b/>
      <color rgb="FF555555"/>
      <name val="Open Sans"/>
    </font>
    <font>
      <b/>
      <color theme="1"/>
      <name val="Open Sans"/>
    </font>
    <font>
      <sz val="11.0"/>
      <color rgb="FF000000"/>
      <name val="Arial"/>
    </font>
  </fonts>
  <fills count="15">
    <fill>
      <patternFill patternType="none"/>
    </fill>
    <fill>
      <patternFill patternType="lightGray"/>
    </fill>
    <fill>
      <patternFill patternType="solid">
        <fgColor rgb="FFFF0000"/>
        <bgColor rgb="FFFF0000"/>
      </patternFill>
    </fill>
    <fill>
      <patternFill patternType="solid">
        <fgColor rgb="FFFBBC04"/>
        <bgColor rgb="FFFBBC04"/>
      </patternFill>
    </fill>
    <fill>
      <patternFill patternType="solid">
        <fgColor rgb="FF9E2781"/>
        <bgColor rgb="FF9E2781"/>
      </patternFill>
    </fill>
    <fill>
      <patternFill patternType="solid">
        <fgColor rgb="FF727272"/>
        <bgColor rgb="FF727272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  <fill>
      <patternFill patternType="solid">
        <fgColor rgb="FF741B47"/>
        <bgColor rgb="FF741B47"/>
      </patternFill>
    </fill>
    <fill>
      <patternFill patternType="solid">
        <fgColor rgb="FFE6B8AF"/>
        <bgColor rgb="FFE6B8AF"/>
      </patternFill>
    </fill>
    <fill>
      <patternFill patternType="solid">
        <fgColor rgb="FF351C75"/>
        <bgColor rgb="FF351C75"/>
      </patternFill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</fills>
  <borders count="58">
    <border/>
    <border>
      <left/>
      <right/>
      <top/>
    </border>
    <border>
      <left/>
      <right/>
    </border>
    <border>
      <left/>
      <top/>
      <bottom/>
    </border>
    <border>
      <top/>
      <bottom/>
    </border>
    <border>
      <left style="medium">
        <color rgb="FF727272"/>
      </left>
      <top style="medium">
        <color rgb="FF727272"/>
      </top>
      <bottom/>
    </border>
    <border>
      <right style="medium">
        <color rgb="FF727272"/>
      </right>
      <top style="medium">
        <color rgb="FF727272"/>
      </top>
      <bottom/>
    </border>
    <border>
      <right style="medium">
        <color rgb="FF727272"/>
      </right>
      <top/>
      <bottom/>
    </border>
    <border>
      <left/>
      <right/>
      <top/>
      <bottom/>
    </border>
    <border>
      <left/>
      <right style="medium">
        <color rgb="FF727272"/>
      </right>
      <top/>
      <bottom/>
    </border>
    <border>
      <left style="medium">
        <color rgb="FF727272"/>
      </left>
      <top/>
      <bottom/>
    </border>
    <border>
      <right style="medium">
        <color rgb="FF727272"/>
      </right>
    </border>
    <border>
      <left style="medium">
        <color rgb="FF727272"/>
      </left>
    </border>
    <border>
      <left style="medium">
        <color rgb="FF727272"/>
      </left>
      <bottom style="medium">
        <color rgb="FF727272"/>
      </bottom>
    </border>
    <border>
      <right style="medium">
        <color rgb="FF727272"/>
      </right>
      <bottom style="medium">
        <color rgb="FF727272"/>
      </bottom>
    </border>
    <border>
      <left/>
      <top style="medium">
        <color rgb="FF727272"/>
      </top>
      <bottom/>
    </border>
    <border>
      <top style="medium">
        <color rgb="FF727272"/>
      </top>
      <bottom/>
    </border>
    <border>
      <left/>
      <right/>
      <top style="medium">
        <color rgb="FF727272"/>
      </top>
      <bottom/>
    </border>
    <border>
      <left/>
      <right style="medium">
        <color rgb="FF727272"/>
      </right>
      <top style="medium">
        <color rgb="FF727272"/>
      </top>
      <bottom/>
    </border>
    <border>
      <left style="medium">
        <color rgb="FF727272"/>
      </left>
      <top style="medium">
        <color rgb="FF727272"/>
      </top>
    </border>
    <border>
      <right style="medium">
        <color rgb="FF727272"/>
      </right>
      <top style="medium">
        <color rgb="FF727272"/>
      </top>
    </border>
    <border>
      <left style="thin">
        <color rgb="FF000000"/>
      </left>
      <top style="thin">
        <color rgb="FF000000"/>
      </top>
      <bottom/>
    </border>
    <border>
      <right style="medium">
        <color rgb="FF727272"/>
      </right>
      <top style="thin">
        <color rgb="FF000000"/>
      </top>
      <bottom/>
    </border>
    <border>
      <left/>
      <top style="thin">
        <color rgb="FF000000"/>
      </top>
      <bottom/>
    </border>
    <border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727272"/>
      </top>
    </border>
    <border>
      <left style="thin">
        <color rgb="FF000000"/>
      </left>
    </border>
    <border>
      <left/>
      <top style="medium">
        <color rgb="FF727272"/>
      </top>
    </border>
    <border>
      <top style="medium">
        <color rgb="FF727272"/>
      </top>
    </border>
    <border>
      <left style="medium">
        <color rgb="FF666666"/>
      </left>
      <top style="medium">
        <color rgb="FF666666"/>
      </top>
    </border>
    <border>
      <right style="medium">
        <color rgb="FF666666"/>
      </right>
      <top style="medium">
        <color rgb="FF666666"/>
      </top>
    </border>
    <border>
      <left style="medium">
        <color rgb="FF727272"/>
      </left>
      <top style="medium">
        <color rgb="FF727272"/>
      </top>
      <bottom style="thin">
        <color rgb="FFF2F2F2"/>
      </bottom>
    </border>
    <border>
      <top style="medium">
        <color rgb="FF727272"/>
      </top>
      <bottom style="thin">
        <color rgb="FFF2F2F2"/>
      </bottom>
    </border>
    <border>
      <right style="medium">
        <color rgb="FF727272"/>
      </right>
      <top style="medium">
        <color rgb="FF727272"/>
      </top>
      <bottom style="thin">
        <color rgb="FFF2F2F2"/>
      </bottom>
    </border>
    <border>
      <right style="thin">
        <color rgb="FFF2F2F2"/>
      </right>
      <bottom style="thin">
        <color rgb="FFF2F2F2"/>
      </bottom>
    </border>
    <border>
      <left style="thin">
        <color rgb="FFF2F2F2"/>
      </left>
      <right style="medium">
        <color rgb="FF727272"/>
      </right>
      <top style="medium">
        <color rgb="FF727272"/>
      </top>
      <bottom style="thin">
        <color rgb="FFF2F2F2"/>
      </bottom>
    </border>
    <border>
      <left style="medium">
        <color rgb="FF666666"/>
      </left>
      <bottom style="medium">
        <color rgb="FF666666"/>
      </bottom>
    </border>
    <border>
      <right style="medium">
        <color rgb="FF666666"/>
      </right>
      <bottom style="medium">
        <color rgb="FF666666"/>
      </bottom>
    </border>
    <border>
      <left style="medium">
        <color rgb="FF727272"/>
      </left>
      <top style="thin">
        <color rgb="FFF2F2F2"/>
      </top>
      <bottom style="thin">
        <color rgb="FFF2F2F2"/>
      </bottom>
    </border>
    <border>
      <top style="thin">
        <color rgb="FFF2F2F2"/>
      </top>
      <bottom style="thin">
        <color rgb="FFF2F2F2"/>
      </bottom>
    </border>
    <border>
      <right style="medium">
        <color rgb="FF727272"/>
      </right>
      <top style="thin">
        <color rgb="FFF2F2F2"/>
      </top>
      <bottom style="thin">
        <color rgb="FFF2F2F2"/>
      </bottom>
    </border>
    <border>
      <left style="thin">
        <color rgb="FFF2F2F2"/>
      </left>
      <right style="medium">
        <color rgb="FF727272"/>
      </right>
      <top style="thin">
        <color rgb="FFF2F2F2"/>
      </top>
      <bottom style="thin">
        <color rgb="FFF2F2F2"/>
      </bottom>
    </border>
    <border>
      <left/>
      <right/>
      <bottom/>
    </border>
    <border>
      <left style="medium">
        <color rgb="FF727272"/>
      </left>
      <bottom/>
    </border>
    <border>
      <right style="medium">
        <color rgb="FF727272"/>
      </right>
      <bottom/>
    </border>
    <border>
      <left style="medium">
        <color rgb="FF727272"/>
      </left>
      <right style="thin">
        <color rgb="FFF2F2F2"/>
      </right>
      <bottom style="thin">
        <color rgb="FFF2F2F2"/>
      </bottom>
    </border>
    <border>
      <bottom style="medium">
        <color rgb="FF727272"/>
      </bottom>
    </border>
    <border>
      <left style="medium">
        <color rgb="FF727272"/>
      </left>
      <right style="thin">
        <color rgb="FFF2F2F2"/>
      </right>
      <bottom style="medium">
        <color rgb="FF727272"/>
      </bottom>
    </border>
    <border>
      <left style="thin">
        <color rgb="FFF2F2F2"/>
      </left>
      <right style="medium">
        <color rgb="FF727272"/>
      </right>
      <top style="thin">
        <color rgb="FFF2F2F2"/>
      </top>
      <bottom style="medium">
        <color rgb="FF727272"/>
      </bottom>
    </border>
    <border>
      <left style="medium">
        <color rgb="FF727272"/>
      </left>
      <top style="medium">
        <color rgb="FF727272"/>
      </top>
      <bottom style="medium">
        <color rgb="FF727272"/>
      </bottom>
    </border>
    <border>
      <top style="medium">
        <color rgb="FF727272"/>
      </top>
      <bottom style="medium">
        <color rgb="FF727272"/>
      </bottom>
    </border>
    <border>
      <right style="medium">
        <color rgb="FF727272"/>
      </right>
      <top style="medium">
        <color rgb="FF727272"/>
      </top>
      <bottom style="medium">
        <color rgb="FF727272"/>
      </bottom>
    </border>
    <border>
      <left style="medium">
        <color rgb="FF727272"/>
      </left>
      <top style="thin">
        <color rgb="FFF2F2F2"/>
      </top>
      <bottom style="medium">
        <color rgb="FF727272"/>
      </bottom>
    </border>
    <border>
      <top style="thin">
        <color rgb="FFF2F2F2"/>
      </top>
      <bottom style="medium">
        <color rgb="FF727272"/>
      </bottom>
    </border>
    <border>
      <right style="medium">
        <color rgb="FF727272"/>
      </right>
      <top style="thin">
        <color rgb="FFF2F2F2"/>
      </top>
      <bottom style="medium">
        <color rgb="FF727272"/>
      </bottom>
    </border>
    <border>
      <right style="thin">
        <color rgb="FFF2F2F2"/>
      </right>
      <bottom style="medium">
        <color rgb="FF727272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164" xfId="0" applyAlignment="1" applyFont="1" applyNumberFormat="1">
      <alignment vertical="top"/>
    </xf>
    <xf borderId="1" fillId="2" fontId="4" numFmtId="0" xfId="0" applyAlignment="1" applyBorder="1" applyFill="1" applyFont="1">
      <alignment horizontal="center" vertical="center"/>
    </xf>
    <xf borderId="0" fillId="0" fontId="5" numFmtId="0" xfId="0" applyAlignment="1" applyFont="1">
      <alignment horizontal="center" shrinkToFit="0" wrapText="1"/>
    </xf>
    <xf borderId="1" fillId="3" fontId="5" numFmtId="0" xfId="0" applyAlignment="1" applyBorder="1" applyFill="1" applyFont="1">
      <alignment horizontal="center"/>
    </xf>
    <xf borderId="0" fillId="0" fontId="6" numFmtId="0" xfId="0" applyAlignment="1" applyFont="1">
      <alignment horizontal="right"/>
    </xf>
    <xf borderId="2" fillId="0" fontId="7" numFmtId="0" xfId="0" applyBorder="1" applyFont="1"/>
    <xf borderId="0" fillId="0" fontId="6" numFmtId="0" xfId="0" applyAlignment="1" applyFont="1">
      <alignment horizontal="right" readingOrder="0"/>
    </xf>
    <xf borderId="3" fillId="3" fontId="8" numFmtId="0" xfId="0" applyAlignment="1" applyBorder="1" applyFont="1">
      <alignment horizontal="right"/>
    </xf>
    <xf borderId="4" fillId="0" fontId="7" numFmtId="0" xfId="0" applyBorder="1" applyFont="1"/>
    <xf borderId="0" fillId="0" fontId="9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1" numFmtId="0" xfId="0" applyAlignment="1" applyFont="1">
      <alignment horizontal="center"/>
    </xf>
    <xf borderId="0" fillId="0" fontId="12" numFmtId="0" xfId="0" applyFont="1"/>
    <xf borderId="0" fillId="0" fontId="11" numFmtId="0" xfId="0" applyAlignment="1" applyFont="1">
      <alignment horizontal="right"/>
    </xf>
    <xf borderId="3" fillId="3" fontId="13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3" fillId="4" fontId="14" numFmtId="0" xfId="0" applyAlignment="1" applyBorder="1" applyFill="1" applyFont="1">
      <alignment horizontal="center"/>
    </xf>
    <xf borderId="3" fillId="4" fontId="14" numFmtId="0" xfId="0" applyAlignment="1" applyBorder="1" applyFont="1">
      <alignment horizontal="center" vertical="center"/>
    </xf>
    <xf borderId="5" fillId="5" fontId="14" numFmtId="0" xfId="0" applyAlignment="1" applyBorder="1" applyFill="1" applyFont="1">
      <alignment shrinkToFit="0" vertical="center" wrapText="1"/>
    </xf>
    <xf borderId="6" fillId="0" fontId="7" numFmtId="0" xfId="0" applyBorder="1" applyFont="1"/>
    <xf borderId="3" fillId="5" fontId="15" numFmtId="0" xfId="0" applyAlignment="1" applyBorder="1" applyFont="1">
      <alignment horizontal="center" shrinkToFit="0" vertical="center" wrapText="1"/>
    </xf>
    <xf borderId="7" fillId="0" fontId="7" numFmtId="0" xfId="0" applyBorder="1" applyFont="1"/>
    <xf borderId="4" fillId="5" fontId="15" numFmtId="0" xfId="0" applyAlignment="1" applyBorder="1" applyFont="1">
      <alignment horizontal="center" shrinkToFit="0" vertical="center" wrapText="1"/>
    </xf>
    <xf borderId="8" fillId="5" fontId="14" numFmtId="165" xfId="0" applyAlignment="1" applyBorder="1" applyFont="1" applyNumberFormat="1">
      <alignment shrinkToFit="0" vertical="center" wrapText="1"/>
    </xf>
    <xf borderId="9" fillId="5" fontId="14" numFmtId="0" xfId="0" applyAlignment="1" applyBorder="1" applyFont="1">
      <alignment shrinkToFit="0" vertical="center" wrapText="1"/>
    </xf>
    <xf borderId="10" fillId="5" fontId="16" numFmtId="0" xfId="0" applyAlignment="1" applyBorder="1" applyFont="1">
      <alignment shrinkToFit="0" vertical="center" wrapText="1"/>
    </xf>
    <xf borderId="0" fillId="0" fontId="17" numFmtId="3" xfId="0" applyAlignment="1" applyFont="1" applyNumberFormat="1">
      <alignment shrinkToFit="0" vertical="center" wrapText="1"/>
    </xf>
    <xf borderId="11" fillId="0" fontId="17" numFmtId="0" xfId="0" applyAlignment="1" applyBorder="1" applyFont="1">
      <alignment shrinkToFit="0" vertical="center" wrapText="1"/>
    </xf>
    <xf borderId="0" fillId="0" fontId="18" numFmtId="3" xfId="0" applyAlignment="1" applyFont="1" applyNumberFormat="1">
      <alignment shrinkToFit="0" vertical="center" wrapText="1"/>
    </xf>
    <xf borderId="0" fillId="6" fontId="17" numFmtId="3" xfId="0" applyAlignment="1" applyFill="1" applyFont="1" applyNumberFormat="1">
      <alignment shrinkToFit="0" vertical="center" wrapText="1"/>
    </xf>
    <xf borderId="11" fillId="6" fontId="17" numFmtId="0" xfId="0" applyAlignment="1" applyBorder="1" applyFont="1">
      <alignment shrinkToFit="0" vertical="center" wrapText="1"/>
    </xf>
    <xf borderId="0" fillId="6" fontId="18" numFmtId="3" xfId="0" applyAlignment="1" applyFont="1" applyNumberFormat="1">
      <alignment shrinkToFit="0" vertical="center" wrapText="1"/>
    </xf>
    <xf borderId="0" fillId="0" fontId="13" numFmtId="3" xfId="0" applyAlignment="1" applyFont="1" applyNumberFormat="1">
      <alignment shrinkToFit="0" vertical="center" wrapText="1"/>
    </xf>
    <xf borderId="11" fillId="0" fontId="19" numFmtId="0" xfId="0" applyAlignment="1" applyBorder="1" applyFont="1">
      <alignment shrinkToFit="0" vertical="center" wrapText="1"/>
    </xf>
    <xf borderId="12" fillId="0" fontId="17" numFmtId="0" xfId="0" applyAlignment="1" applyBorder="1" applyFont="1">
      <alignment shrinkToFit="0" vertical="center" wrapText="1"/>
    </xf>
    <xf borderId="11" fillId="0" fontId="7" numFmtId="0" xfId="0" applyBorder="1" applyFont="1"/>
    <xf borderId="13" fillId="0" fontId="17" numFmtId="0" xfId="0" applyAlignment="1" applyBorder="1" applyFont="1">
      <alignment shrinkToFit="0" vertical="center" wrapText="1"/>
    </xf>
    <xf borderId="14" fillId="0" fontId="7" numFmtId="0" xfId="0" applyBorder="1" applyFont="1"/>
    <xf borderId="15" fillId="5" fontId="15" numFmtId="0" xfId="0" applyAlignment="1" applyBorder="1" applyFont="1">
      <alignment horizontal="center" shrinkToFit="0" vertical="center" wrapText="1"/>
    </xf>
    <xf borderId="16" fillId="5" fontId="15" numFmtId="0" xfId="0" applyAlignment="1" applyBorder="1" applyFont="1">
      <alignment horizontal="center" shrinkToFit="0" vertical="center" wrapText="1"/>
    </xf>
    <xf borderId="17" fillId="5" fontId="11" numFmtId="165" xfId="0" applyAlignment="1" applyBorder="1" applyFont="1" applyNumberFormat="1">
      <alignment shrinkToFit="0" vertical="center" wrapText="1"/>
    </xf>
    <xf borderId="18" fillId="5" fontId="14" numFmtId="0" xfId="0" applyAlignment="1" applyBorder="1" applyFont="1">
      <alignment shrinkToFit="0" vertical="center" wrapText="1"/>
    </xf>
    <xf borderId="12" fillId="0" fontId="18" numFmtId="0" xfId="0" applyAlignment="1" applyBorder="1" applyFont="1">
      <alignment shrinkToFit="0" vertical="center" wrapText="1"/>
    </xf>
    <xf borderId="0" fillId="0" fontId="18" numFmtId="1" xfId="0" applyAlignment="1" applyFont="1" applyNumberFormat="1">
      <alignment shrinkToFit="0" vertical="center" wrapText="1"/>
    </xf>
    <xf borderId="0" fillId="6" fontId="18" numFmtId="1" xfId="0" applyAlignment="1" applyFont="1" applyNumberFormat="1">
      <alignment shrinkToFit="0" vertical="center" wrapText="1"/>
    </xf>
    <xf borderId="13" fillId="0" fontId="18" numFmtId="0" xfId="0" applyAlignment="1" applyBorder="1" applyFont="1">
      <alignment shrinkToFit="0" vertical="center" wrapText="1"/>
    </xf>
    <xf borderId="19" fillId="0" fontId="18" numFmtId="0" xfId="0" applyAlignment="1" applyBorder="1" applyFont="1">
      <alignment shrinkToFit="0" vertical="center" wrapText="1"/>
    </xf>
    <xf borderId="20" fillId="0" fontId="7" numFmtId="0" xfId="0" applyBorder="1" applyFont="1"/>
    <xf borderId="21" fillId="5" fontId="14" numFmtId="0" xfId="0" applyAlignment="1" applyBorder="1" applyFont="1">
      <alignment shrinkToFit="0" vertical="center" wrapText="1"/>
    </xf>
    <xf borderId="22" fillId="0" fontId="7" numFmtId="0" xfId="0" applyBorder="1" applyFont="1"/>
    <xf borderId="23" fillId="5" fontId="15" numFmtId="0" xfId="0" applyAlignment="1" applyBorder="1" applyFont="1">
      <alignment horizontal="center" shrinkToFit="0" vertical="center" wrapText="1"/>
    </xf>
    <xf borderId="24" fillId="5" fontId="15" numFmtId="0" xfId="0" applyAlignment="1" applyBorder="1" applyFont="1">
      <alignment horizontal="center" shrinkToFit="0" vertical="center" wrapText="1"/>
    </xf>
    <xf borderId="25" fillId="5" fontId="11" numFmtId="165" xfId="0" applyAlignment="1" applyBorder="1" applyFont="1" applyNumberFormat="1">
      <alignment shrinkToFit="0" vertical="center" wrapText="1"/>
    </xf>
    <xf borderId="26" fillId="5" fontId="14" numFmtId="0" xfId="0" applyAlignment="1" applyBorder="1" applyFont="1">
      <alignment shrinkToFit="0" vertical="center" wrapText="1"/>
    </xf>
    <xf borderId="27" fillId="0" fontId="18" numFmtId="0" xfId="0" applyAlignment="1" applyBorder="1" applyFont="1">
      <alignment shrinkToFit="0" vertical="center" wrapText="1"/>
    </xf>
    <xf borderId="28" fillId="0" fontId="18" numFmtId="0" xfId="0" applyAlignment="1" applyBorder="1" applyFont="1">
      <alignment shrinkToFit="0" vertical="center" wrapText="1"/>
    </xf>
    <xf borderId="8" fillId="5" fontId="5" numFmtId="0" xfId="0" applyBorder="1" applyFont="1"/>
    <xf borderId="19" fillId="5" fontId="14" numFmtId="0" xfId="0" applyAlignment="1" applyBorder="1" applyFont="1">
      <alignment shrinkToFit="0" vertical="center" wrapText="1"/>
    </xf>
    <xf borderId="29" fillId="5" fontId="15" numFmtId="0" xfId="0" applyAlignment="1" applyBorder="1" applyFont="1">
      <alignment horizontal="center" shrinkToFit="0" vertical="center" wrapText="1"/>
    </xf>
    <xf borderId="30" fillId="5" fontId="15" numFmtId="0" xfId="0" applyAlignment="1" applyBorder="1" applyFont="1">
      <alignment horizontal="center" shrinkToFit="0" vertical="center" wrapText="1"/>
    </xf>
    <xf borderId="16" fillId="0" fontId="7" numFmtId="0" xfId="0" applyBorder="1" applyFont="1"/>
    <xf borderId="31" fillId="0" fontId="18" numFmtId="0" xfId="0" applyAlignment="1" applyBorder="1" applyFont="1">
      <alignment shrinkToFit="0" vertical="center" wrapText="1"/>
    </xf>
    <xf borderId="32" fillId="0" fontId="7" numFmtId="0" xfId="0" applyBorder="1" applyFont="1"/>
    <xf borderId="31" fillId="7" fontId="17" numFmtId="1" xfId="0" applyAlignment="1" applyBorder="1" applyFill="1" applyFont="1" applyNumberFormat="1">
      <alignment shrinkToFit="0" vertical="center" wrapText="1"/>
    </xf>
    <xf borderId="32" fillId="0" fontId="18" numFmtId="0" xfId="0" applyAlignment="1" applyBorder="1" applyFont="1">
      <alignment shrinkToFit="0" vertical="center" wrapText="1"/>
    </xf>
    <xf borderId="31" fillId="6" fontId="18" numFmtId="1" xfId="0" applyAlignment="1" applyBorder="1" applyFont="1" applyNumberFormat="1">
      <alignment shrinkToFit="0" vertical="center" wrapText="1"/>
    </xf>
    <xf borderId="32" fillId="6" fontId="18" numFmtId="0" xfId="0" applyAlignment="1" applyBorder="1" applyFont="1">
      <alignment shrinkToFit="0" vertical="center" wrapText="1"/>
    </xf>
    <xf borderId="33" fillId="0" fontId="18" numFmtId="0" xfId="0" applyAlignment="1" applyBorder="1" applyFont="1">
      <alignment shrinkToFit="0" vertical="center" wrapText="1"/>
    </xf>
    <xf borderId="34" fillId="0" fontId="7" numFmtId="0" xfId="0" applyBorder="1" applyFont="1"/>
    <xf borderId="35" fillId="0" fontId="7" numFmtId="0" xfId="0" applyBorder="1" applyFont="1"/>
    <xf borderId="36" fillId="0" fontId="13" numFmtId="3" xfId="0" applyAlignment="1" applyBorder="1" applyFont="1" applyNumberFormat="1">
      <alignment horizontal="center" shrinkToFit="0" vertical="center" wrapText="1"/>
    </xf>
    <xf borderId="37" fillId="0" fontId="13" numFmtId="0" xfId="0" applyAlignment="1" applyBorder="1" applyFont="1">
      <alignment shrinkToFit="0" vertical="center" wrapText="1"/>
    </xf>
    <xf borderId="38" fillId="0" fontId="18" numFmtId="0" xfId="0" applyAlignment="1" applyBorder="1" applyFont="1">
      <alignment shrinkToFit="0" vertical="center" wrapText="1"/>
    </xf>
    <xf borderId="39" fillId="0" fontId="7" numFmtId="0" xfId="0" applyBorder="1" applyFont="1"/>
    <xf borderId="38" fillId="7" fontId="17" numFmtId="1" xfId="0" applyAlignment="1" applyBorder="1" applyFont="1" applyNumberFormat="1">
      <alignment shrinkToFit="0" vertical="center" wrapText="1"/>
    </xf>
    <xf borderId="39" fillId="0" fontId="18" numFmtId="0" xfId="0" applyAlignment="1" applyBorder="1" applyFont="1">
      <alignment shrinkToFit="0" vertical="center" wrapText="1"/>
    </xf>
    <xf borderId="38" fillId="6" fontId="18" numFmtId="1" xfId="0" applyAlignment="1" applyBorder="1" applyFont="1" applyNumberFormat="1">
      <alignment shrinkToFit="0" vertical="center" wrapText="1"/>
    </xf>
    <xf borderId="39" fillId="6" fontId="18" numFmtId="0" xfId="0" applyAlignment="1" applyBorder="1" applyFont="1">
      <alignment shrinkToFit="0" vertical="center" wrapText="1"/>
    </xf>
    <xf borderId="40" fillId="0" fontId="18" numFmtId="0" xfId="0" applyAlignment="1" applyBorder="1" applyFont="1">
      <alignment shrinkToFit="0" vertical="center" wrapText="1"/>
    </xf>
    <xf borderId="41" fillId="0" fontId="7" numFmtId="0" xfId="0" applyBorder="1" applyFont="1"/>
    <xf borderId="42" fillId="0" fontId="7" numFmtId="0" xfId="0" applyBorder="1" applyFont="1"/>
    <xf borderId="43" fillId="0" fontId="13" numFmtId="0" xfId="0" applyAlignment="1" applyBorder="1" applyFont="1">
      <alignment shrinkToFit="0" vertical="center" wrapText="1"/>
    </xf>
    <xf borderId="44" fillId="5" fontId="20" numFmtId="0" xfId="0" applyBorder="1" applyFont="1"/>
    <xf borderId="8" fillId="5" fontId="20" numFmtId="0" xfId="0" applyBorder="1" applyFont="1"/>
    <xf borderId="45" fillId="5" fontId="15" numFmtId="0" xfId="0" applyAlignment="1" applyBorder="1" applyFont="1">
      <alignment horizontal="center" shrinkToFit="0" vertical="center" wrapText="1"/>
    </xf>
    <xf borderId="46" fillId="0" fontId="7" numFmtId="0" xfId="0" applyBorder="1" applyFont="1"/>
    <xf borderId="30" fillId="0" fontId="7" numFmtId="0" xfId="0" applyBorder="1" applyFont="1"/>
    <xf borderId="47" fillId="0" fontId="13" numFmtId="1" xfId="0" applyAlignment="1" applyBorder="1" applyFont="1" applyNumberFormat="1">
      <alignment shrinkToFit="0" vertical="center" wrapText="1"/>
    </xf>
    <xf borderId="48" fillId="0" fontId="7" numFmtId="0" xfId="0" applyBorder="1" applyFont="1"/>
    <xf borderId="49" fillId="0" fontId="13" numFmtId="1" xfId="0" applyAlignment="1" applyBorder="1" applyFont="1" applyNumberFormat="1">
      <alignment shrinkToFit="0" vertical="center" wrapText="1"/>
    </xf>
    <xf borderId="50" fillId="0" fontId="13" numFmtId="0" xfId="0" applyAlignment="1" applyBorder="1" applyFont="1">
      <alignment shrinkToFit="0" vertical="center" wrapText="1"/>
    </xf>
    <xf borderId="51" fillId="5" fontId="2" numFmtId="0" xfId="0" applyBorder="1" applyFont="1"/>
    <xf borderId="52" fillId="0" fontId="7" numFmtId="0" xfId="0" applyBorder="1" applyFont="1"/>
    <xf borderId="53" fillId="0" fontId="7" numFmtId="0" xfId="0" applyBorder="1" applyFont="1"/>
    <xf borderId="54" fillId="0" fontId="18" numFmtId="0" xfId="0" applyAlignment="1" applyBorder="1" applyFont="1">
      <alignment shrinkToFit="0" vertical="center" wrapText="1"/>
    </xf>
    <xf borderId="55" fillId="0" fontId="7" numFmtId="0" xfId="0" applyBorder="1" applyFont="1"/>
    <xf borderId="56" fillId="0" fontId="7" numFmtId="0" xfId="0" applyBorder="1" applyFont="1"/>
    <xf borderId="57" fillId="0" fontId="13" numFmtId="3" xfId="0" applyAlignment="1" applyBorder="1" applyFont="1" applyNumberFormat="1">
      <alignment horizontal="center" shrinkToFit="0" vertical="center" wrapText="1"/>
    </xf>
    <xf borderId="0" fillId="0" fontId="21" numFmtId="0" xfId="0" applyAlignment="1" applyFont="1">
      <alignment horizontal="left"/>
    </xf>
    <xf borderId="0" fillId="8" fontId="22" numFmtId="0" xfId="0" applyAlignment="1" applyFill="1" applyFont="1">
      <alignment horizontal="center" vertical="bottom"/>
    </xf>
    <xf borderId="0" fillId="0" fontId="23" numFmtId="0" xfId="0" applyFont="1"/>
    <xf borderId="0" fillId="0" fontId="24" numFmtId="0" xfId="0" applyAlignment="1" applyFont="1">
      <alignment horizontal="center"/>
    </xf>
    <xf borderId="0" fillId="0" fontId="24" numFmtId="0" xfId="0" applyAlignment="1" applyFont="1">
      <alignment vertical="bottom"/>
    </xf>
    <xf borderId="0" fillId="0" fontId="24" numFmtId="0" xfId="0" applyAlignment="1" applyFont="1">
      <alignment horizontal="center" vertical="bottom"/>
    </xf>
    <xf borderId="0" fillId="0" fontId="24" numFmtId="0" xfId="0" applyAlignment="1" applyFont="1">
      <alignment shrinkToFit="0" vertical="bottom" wrapText="0"/>
    </xf>
    <xf borderId="0" fillId="0" fontId="24" numFmtId="0" xfId="0" applyFont="1"/>
    <xf borderId="0" fillId="0" fontId="25" numFmtId="0" xfId="0" applyAlignment="1" applyFont="1">
      <alignment horizontal="center" vertical="bottom"/>
    </xf>
    <xf borderId="0" fillId="0" fontId="26" numFmtId="0" xfId="0" applyAlignment="1" applyFont="1">
      <alignment horizontal="center" vertical="bottom"/>
    </xf>
    <xf borderId="0" fillId="0" fontId="24" numFmtId="0" xfId="0" applyAlignment="1" applyFont="1">
      <alignment horizontal="center" shrinkToFit="0" vertical="bottom" wrapText="0"/>
    </xf>
    <xf borderId="0" fillId="0" fontId="27" numFmtId="0" xfId="0" applyAlignment="1" applyFont="1">
      <alignment horizontal="center" shrinkToFit="0" vertical="bottom" wrapText="0"/>
    </xf>
    <xf borderId="0" fillId="9" fontId="24" numFmtId="0" xfId="0" applyFill="1" applyFont="1"/>
    <xf borderId="0" fillId="0" fontId="24" numFmtId="0" xfId="0" applyAlignment="1" applyFont="1">
      <alignment horizontal="left"/>
    </xf>
    <xf borderId="0" fillId="0" fontId="25" numFmtId="0" xfId="0" applyAlignment="1" applyFont="1">
      <alignment horizontal="center" shrinkToFit="0" vertical="bottom" wrapText="0"/>
    </xf>
    <xf borderId="0" fillId="0" fontId="28" numFmtId="0" xfId="0" applyAlignment="1" applyFont="1">
      <alignment vertical="bottom"/>
    </xf>
    <xf borderId="0" fillId="0" fontId="29" numFmtId="0" xfId="0" applyAlignment="1" applyFont="1">
      <alignment horizontal="center"/>
    </xf>
    <xf borderId="0" fillId="0" fontId="30" numFmtId="0" xfId="0" applyAlignment="1" applyFont="1">
      <alignment horizontal="center"/>
    </xf>
    <xf borderId="0" fillId="0" fontId="30" numFmtId="0" xfId="0" applyAlignment="1" applyFont="1">
      <alignment horizontal="center" vertical="bottom"/>
    </xf>
    <xf borderId="0" fillId="0" fontId="30" numFmtId="0" xfId="0" applyAlignment="1" applyFont="1">
      <alignment vertical="bottom"/>
    </xf>
    <xf borderId="0" fillId="0" fontId="30" numFmtId="0" xfId="0" applyAlignment="1" applyFont="1">
      <alignment shrinkToFit="0" vertical="bottom" wrapText="0"/>
    </xf>
    <xf borderId="0" fillId="0" fontId="31" numFmtId="0" xfId="0" applyFont="1"/>
    <xf borderId="0" fillId="0" fontId="32" numFmtId="0" xfId="0" applyFont="1"/>
    <xf borderId="0" fillId="10" fontId="33" numFmtId="0" xfId="0" applyAlignment="1" applyFill="1" applyFont="1">
      <alignment horizontal="left" vertical="center"/>
    </xf>
    <xf borderId="0" fillId="10" fontId="34" numFmtId="0" xfId="0" applyAlignment="1" applyFont="1">
      <alignment horizontal="center" shrinkToFit="0" vertical="center" wrapText="0"/>
    </xf>
    <xf borderId="0" fillId="10" fontId="35" numFmtId="0" xfId="0" applyAlignment="1" applyFont="1">
      <alignment horizontal="left" vertical="center"/>
    </xf>
    <xf borderId="0" fillId="10" fontId="33" numFmtId="0" xfId="0" applyAlignment="1" applyFont="1">
      <alignment horizontal="center" shrinkToFit="0" vertical="bottom" wrapText="1"/>
    </xf>
    <xf borderId="0" fillId="10" fontId="36" numFmtId="0" xfId="0" applyAlignment="1" applyFont="1">
      <alignment vertical="bottom"/>
    </xf>
    <xf borderId="0" fillId="10" fontId="37" numFmtId="0" xfId="0" applyAlignment="1" applyFont="1">
      <alignment vertical="bottom"/>
    </xf>
    <xf borderId="0" fillId="10" fontId="37" numFmtId="1" xfId="0" applyFont="1" applyNumberFormat="1"/>
    <xf borderId="0" fillId="0" fontId="38" numFmtId="0" xfId="0" applyAlignment="1" applyFont="1">
      <alignment horizontal="center"/>
    </xf>
    <xf borderId="0" fillId="11" fontId="38" numFmtId="0" xfId="0" applyAlignment="1" applyFill="1" applyFont="1">
      <alignment horizontal="center"/>
    </xf>
    <xf borderId="0" fillId="0" fontId="39" numFmtId="0" xfId="0" applyAlignment="1" applyFont="1">
      <alignment horizontal="center" shrinkToFit="0" wrapText="1"/>
    </xf>
    <xf borderId="0" fillId="0" fontId="40" numFmtId="1" xfId="0" applyFont="1" applyNumberFormat="1"/>
    <xf borderId="0" fillId="0" fontId="40" numFmtId="0" xfId="0" applyFont="1"/>
    <xf borderId="0" fillId="0" fontId="41" numFmtId="0" xfId="0" applyAlignment="1" applyFont="1">
      <alignment horizontal="center"/>
    </xf>
    <xf borderId="0" fillId="0" fontId="24" numFmtId="0" xfId="0" applyAlignment="1" applyFont="1">
      <alignment horizontal="center" shrinkToFit="0" vertical="center" wrapText="1"/>
    </xf>
    <xf borderId="0" fillId="0" fontId="24" numFmtId="0" xfId="0" applyAlignment="1" applyFont="1">
      <alignment horizontal="center" vertical="center"/>
    </xf>
    <xf borderId="0" fillId="0" fontId="29" numFmtId="1" xfId="0" applyAlignment="1" applyFont="1" applyNumberFormat="1">
      <alignment horizontal="center" vertical="center"/>
    </xf>
    <xf borderId="0" fillId="0" fontId="39" numFmtId="0" xfId="0" applyAlignment="1" applyFont="1">
      <alignment horizontal="center"/>
    </xf>
    <xf borderId="0" fillId="0" fontId="42" numFmtId="0" xfId="0" applyFont="1"/>
    <xf borderId="0" fillId="0" fontId="24" numFmtId="1" xfId="0" applyFont="1" applyNumberFormat="1"/>
    <xf borderId="0" fillId="11" fontId="37" numFmtId="0" xfId="0" applyAlignment="1" applyFont="1">
      <alignment horizontal="center" vertical="bottom"/>
    </xf>
    <xf borderId="0" fillId="11" fontId="37" numFmtId="0" xfId="0" applyAlignment="1" applyFont="1">
      <alignment vertical="bottom"/>
    </xf>
    <xf borderId="0" fillId="11" fontId="37" numFmtId="0" xfId="0" applyAlignment="1" applyFont="1">
      <alignment horizontal="center"/>
    </xf>
    <xf borderId="0" fillId="11" fontId="37" numFmtId="0" xfId="0" applyFont="1"/>
    <xf borderId="0" fillId="11" fontId="37" numFmtId="1" xfId="0" applyFont="1" applyNumberFormat="1"/>
    <xf borderId="0" fillId="0" fontId="43" numFmtId="0" xfId="0" applyFont="1"/>
    <xf borderId="0" fillId="0" fontId="25" numFmtId="0" xfId="0" applyAlignment="1" applyFont="1">
      <alignment horizontal="center"/>
    </xf>
    <xf borderId="0" fillId="0" fontId="25" numFmtId="0" xfId="0" applyFont="1"/>
    <xf borderId="0" fillId="11" fontId="43" numFmtId="0" xfId="0" applyAlignment="1" applyFont="1">
      <alignment vertical="bottom"/>
    </xf>
    <xf borderId="0" fillId="11" fontId="43" numFmtId="0" xfId="0" applyFont="1"/>
    <xf borderId="0" fillId="0" fontId="37" numFmtId="0" xfId="0" applyAlignment="1" applyFont="1">
      <alignment horizontal="center"/>
    </xf>
    <xf borderId="0" fillId="0" fontId="37" numFmtId="0" xfId="0" applyFont="1"/>
    <xf borderId="0" fillId="0" fontId="37" numFmtId="1" xfId="0" applyFont="1" applyNumberFormat="1"/>
    <xf borderId="0" fillId="0" fontId="44" numFmtId="0" xfId="0" applyAlignment="1" applyFont="1">
      <alignment horizontal="center"/>
    </xf>
    <xf borderId="0" fillId="0" fontId="43" numFmtId="0" xfId="0" applyAlignment="1" applyFont="1">
      <alignment shrinkToFit="0" wrapText="0"/>
    </xf>
    <xf borderId="0" fillId="0" fontId="43" numFmtId="0" xfId="0" applyAlignment="1" applyFont="1">
      <alignment shrinkToFit="0" wrapText="1"/>
    </xf>
    <xf borderId="0" fillId="0" fontId="25" numFmtId="0" xfId="0" applyAlignment="1" applyFont="1">
      <alignment horizontal="center" shrinkToFit="0" wrapText="1"/>
    </xf>
    <xf borderId="0" fillId="0" fontId="25" numFmtId="0" xfId="0" applyAlignment="1" applyFont="1">
      <alignment shrinkToFit="0" wrapText="1"/>
    </xf>
    <xf borderId="0" fillId="11" fontId="44" numFmtId="0" xfId="0" applyAlignment="1" applyFont="1">
      <alignment horizontal="center"/>
    </xf>
    <xf borderId="0" fillId="0" fontId="43" numFmtId="0" xfId="0" applyAlignment="1" applyFont="1">
      <alignment horizontal="left" vertical="center"/>
    </xf>
    <xf borderId="0" fillId="0" fontId="37" numFmtId="0" xfId="0" applyAlignment="1" applyFont="1">
      <alignment horizontal="center" vertical="bottom"/>
    </xf>
    <xf borderId="0" fillId="0" fontId="37" numFmtId="0" xfId="0" applyAlignment="1" applyFont="1">
      <alignment vertical="bottom"/>
    </xf>
    <xf borderId="0" fillId="11" fontId="45" numFmtId="0" xfId="0" applyFont="1"/>
    <xf borderId="0" fillId="0" fontId="29" numFmtId="0" xfId="0" applyAlignment="1" applyFont="1">
      <alignment vertical="bottom"/>
    </xf>
    <xf borderId="0" fillId="0" fontId="37" numFmtId="0" xfId="0" applyAlignment="1" applyFont="1">
      <alignment horizontal="left"/>
    </xf>
    <xf borderId="0" fillId="12" fontId="46" numFmtId="0" xfId="0" applyAlignment="1" applyFill="1" applyFont="1">
      <alignment horizontal="center" vertical="bottom"/>
    </xf>
    <xf borderId="0" fillId="0" fontId="47" numFmtId="0" xfId="0" applyAlignment="1" applyFont="1">
      <alignment horizontal="center" vertical="bottom"/>
    </xf>
    <xf borderId="0" fillId="0" fontId="47" numFmtId="0" xfId="0" applyAlignment="1" applyFont="1">
      <alignment vertical="bottom"/>
    </xf>
    <xf borderId="0" fillId="0" fontId="39" numFmtId="0" xfId="0" applyFont="1"/>
    <xf borderId="0" fillId="0" fontId="17" numFmtId="1" xfId="0" applyFont="1" applyNumberFormat="1"/>
    <xf borderId="0" fillId="13" fontId="48" numFmtId="3" xfId="0" applyAlignment="1" applyFill="1" applyFont="1" applyNumberFormat="1">
      <alignment horizontal="right" vertical="bottom"/>
    </xf>
    <xf borderId="0" fillId="14" fontId="47" numFmtId="0" xfId="0" applyAlignment="1" applyFill="1" applyFont="1">
      <alignment horizontal="right" vertical="bottom"/>
    </xf>
    <xf borderId="0" fillId="14" fontId="24" numFmtId="0" xfId="0" applyAlignment="1" applyFont="1">
      <alignment vertical="bottom"/>
    </xf>
    <xf borderId="0" fillId="9" fontId="43" numFmtId="0" xfId="0" applyFont="1"/>
    <xf borderId="0" fillId="13" fontId="43" numFmtId="0" xfId="0" applyFont="1"/>
    <xf borderId="0" fillId="0" fontId="42" numFmtId="1" xfId="0" applyFont="1" applyNumberFormat="1"/>
    <xf borderId="0" fillId="11" fontId="49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0" cy="7905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pinion.education/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4.5"/>
    <col customWidth="1" min="3" max="3" width="7.63"/>
    <col customWidth="1" min="4" max="4" width="9.5"/>
    <col customWidth="1" min="5" max="5" width="7.63"/>
    <col customWidth="1" min="6" max="6" width="9.5"/>
    <col customWidth="1" min="7" max="7" width="7.63"/>
    <col customWidth="1" min="8" max="8" width="9.5"/>
    <col customWidth="1" min="9" max="9" width="7.63"/>
    <col customWidth="1" min="10" max="10" width="9.5"/>
    <col customWidth="1" min="11" max="11" width="7.63"/>
    <col customWidth="1" min="12" max="12" width="9.5"/>
    <col customWidth="1" min="13" max="13" width="7.63"/>
    <col customWidth="1" min="14" max="14" width="9.5"/>
    <col customWidth="1" min="15" max="15" width="7.63"/>
    <col customWidth="1" min="16" max="16" width="9.5"/>
    <col customWidth="1" min="17" max="17" width="3.38"/>
    <col customWidth="1" min="18" max="18" width="14.5"/>
    <col customWidth="1" min="19" max="19" width="19.5"/>
    <col customWidth="1" min="20" max="20" width="5.0"/>
  </cols>
  <sheetData>
    <row r="1" ht="15.75" customHeight="1">
      <c r="A1" s="1"/>
      <c r="C1" s="2"/>
      <c r="E1" s="3">
        <f>NOW()</f>
        <v>45785.66954</v>
      </c>
      <c r="R1" s="4" t="s">
        <v>0</v>
      </c>
      <c r="S1" s="5" t="s">
        <v>1</v>
      </c>
      <c r="T1" s="6"/>
    </row>
    <row r="2" ht="15.75" customHeight="1">
      <c r="C2" s="2"/>
      <c r="K2" s="7"/>
      <c r="L2" s="7"/>
      <c r="M2" s="7"/>
      <c r="N2" s="7"/>
      <c r="O2" s="7"/>
      <c r="P2" s="2"/>
      <c r="R2" s="8"/>
      <c r="T2" s="8"/>
    </row>
    <row r="3" ht="15.75" customHeight="1">
      <c r="C3" s="2"/>
      <c r="K3" s="9" t="s">
        <v>2</v>
      </c>
    </row>
    <row r="4" ht="15.75" customHeight="1">
      <c r="C4" s="2"/>
      <c r="E4" s="10" t="s">
        <v>3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ht="15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ht="15.75" customHeight="1">
      <c r="A7" s="12" t="str">
        <f>"Lista de materiales - Bachillerato"</f>
        <v>Lista de materiales - Bachillerato</v>
      </c>
    </row>
    <row r="8" ht="15.7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2"/>
    </row>
    <row r="9" ht="15.75" customHeight="1">
      <c r="A9" s="2"/>
      <c r="B9" s="2"/>
      <c r="C9" s="14" t="s">
        <v>4</v>
      </c>
      <c r="G9" s="14" t="s">
        <v>5</v>
      </c>
      <c r="K9" s="14" t="s">
        <v>6</v>
      </c>
      <c r="O9" s="2"/>
      <c r="P9" s="15" t="s">
        <v>7</v>
      </c>
    </row>
    <row r="10" ht="15.75" customHeight="1">
      <c r="A10" s="16" t="s">
        <v>8</v>
      </c>
      <c r="C10" s="17">
        <v>1.0</v>
      </c>
      <c r="D10" s="11"/>
      <c r="E10" s="11"/>
      <c r="F10" s="11"/>
      <c r="G10" s="17">
        <v>8.0</v>
      </c>
      <c r="H10" s="11"/>
      <c r="I10" s="11"/>
      <c r="J10" s="11"/>
      <c r="K10" s="18">
        <f t="shared" ref="K10:K11" si="1">G10*C10</f>
        <v>8</v>
      </c>
      <c r="O10" s="2"/>
      <c r="P10" s="2"/>
    </row>
    <row r="11" ht="15.75" customHeight="1">
      <c r="A11" s="16" t="s">
        <v>9</v>
      </c>
      <c r="C11" s="17">
        <v>1.0</v>
      </c>
      <c r="D11" s="11"/>
      <c r="E11" s="11"/>
      <c r="F11" s="11"/>
      <c r="G11" s="17">
        <v>8.0</v>
      </c>
      <c r="H11" s="11"/>
      <c r="I11" s="11"/>
      <c r="J11" s="11"/>
      <c r="K11" s="18">
        <f t="shared" si="1"/>
        <v>8</v>
      </c>
      <c r="O11" s="2"/>
      <c r="P11" s="2"/>
    </row>
    <row r="12" ht="15.75" customHeight="1">
      <c r="A12" s="13"/>
      <c r="B12" s="13"/>
      <c r="C12" s="13"/>
      <c r="D12" s="13"/>
      <c r="E12" s="13"/>
      <c r="F12" s="13"/>
      <c r="G12" s="13"/>
      <c r="H12" s="13"/>
      <c r="I12" s="16" t="s">
        <v>10</v>
      </c>
      <c r="K12" s="18">
        <f>SUM(K10:N11)</f>
        <v>16</v>
      </c>
      <c r="O12" s="2"/>
      <c r="P12" s="2"/>
    </row>
    <row r="13" ht="15.75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2"/>
      <c r="P13" s="2"/>
    </row>
    <row r="14" ht="15.75" customHeight="1">
      <c r="A14" s="2"/>
      <c r="B14" s="2"/>
      <c r="C14" s="19" t="s">
        <v>8</v>
      </c>
      <c r="D14" s="11"/>
      <c r="E14" s="11"/>
      <c r="F14" s="11"/>
      <c r="G14" s="19" t="s">
        <v>9</v>
      </c>
      <c r="H14" s="11"/>
      <c r="I14" s="11"/>
      <c r="J14" s="11"/>
      <c r="K14" s="19"/>
      <c r="L14" s="11"/>
      <c r="M14" s="11"/>
      <c r="N14" s="11"/>
      <c r="O14" s="20" t="s">
        <v>10</v>
      </c>
      <c r="P14" s="11"/>
    </row>
    <row r="15" ht="15.75" customHeight="1">
      <c r="A15" s="21" t="s">
        <v>11</v>
      </c>
      <c r="B15" s="22"/>
      <c r="C15" s="23" t="s">
        <v>12</v>
      </c>
      <c r="D15" s="24"/>
      <c r="E15" s="23" t="s">
        <v>13</v>
      </c>
      <c r="F15" s="24"/>
      <c r="G15" s="25"/>
      <c r="H15" s="24"/>
      <c r="I15" s="23"/>
      <c r="J15" s="24"/>
      <c r="K15" s="25"/>
      <c r="L15" s="24"/>
      <c r="M15" s="23"/>
      <c r="N15" s="24"/>
      <c r="O15" s="26"/>
      <c r="P15" s="27"/>
    </row>
    <row r="16" ht="15.75" customHeight="1">
      <c r="A16" s="28" t="s">
        <v>14</v>
      </c>
      <c r="B16" s="24"/>
      <c r="C16" s="29">
        <f t="array" ref="C16">INDEX(Bs!O:O,MATCH(A16,Bs!B:B,0),1)</f>
        <v>1</v>
      </c>
      <c r="D16" s="30" t="str">
        <f t="array" ref="D16">INDEX(Bs!D:D,MATCH(A16,Bs!B:B,0),1)</f>
        <v>pza</v>
      </c>
      <c r="E16" s="31">
        <f t="shared" ref="E16:F16" si="2">C16</f>
        <v>1</v>
      </c>
      <c r="F16" s="30" t="str">
        <f t="shared" si="2"/>
        <v>pza</v>
      </c>
      <c r="G16" s="32"/>
      <c r="H16" s="33"/>
      <c r="I16" s="34"/>
      <c r="J16" s="33"/>
      <c r="K16" s="32"/>
      <c r="L16" s="33"/>
      <c r="M16" s="34"/>
      <c r="N16" s="33"/>
      <c r="O16" s="35">
        <f t="shared" ref="O16:O41" si="4">MAX(E16,I16,M16)</f>
        <v>1</v>
      </c>
      <c r="P16" s="36" t="str">
        <f t="shared" ref="P16:P41" si="5">D16</f>
        <v>pza</v>
      </c>
    </row>
    <row r="17" ht="15.75" hidden="1" customHeight="1">
      <c r="A17" s="28" t="s">
        <v>15</v>
      </c>
      <c r="B17" s="24"/>
      <c r="C17" s="29">
        <f t="array" ref="C17">INDEX(Bs!O:O,MATCH(A17,Bs!B:B,0),1)</f>
        <v>0</v>
      </c>
      <c r="D17" s="30" t="str">
        <f t="array" ref="D17">INDEX(Bs!D:D,MATCH(A17,Bs!B:B,0),1)</f>
        <v>pza</v>
      </c>
      <c r="E17" s="31">
        <f t="shared" ref="E17:F17" si="3">C17</f>
        <v>0</v>
      </c>
      <c r="F17" s="30" t="str">
        <f t="shared" si="3"/>
        <v>pza</v>
      </c>
      <c r="G17" s="32"/>
      <c r="H17" s="33"/>
      <c r="I17" s="34"/>
      <c r="J17" s="33"/>
      <c r="K17" s="32"/>
      <c r="L17" s="33"/>
      <c r="M17" s="34"/>
      <c r="N17" s="33"/>
      <c r="O17" s="35">
        <f t="shared" si="4"/>
        <v>0</v>
      </c>
      <c r="P17" s="36" t="str">
        <f t="shared" si="5"/>
        <v>pza</v>
      </c>
    </row>
    <row r="18" ht="15.75" hidden="1" customHeight="1">
      <c r="A18" s="28" t="s">
        <v>16</v>
      </c>
      <c r="B18" s="24"/>
      <c r="C18" s="29">
        <f t="array" ref="C18">INDEX(Bs!O:O,MATCH(A18,Bs!B:B,0),1)</f>
        <v>0</v>
      </c>
      <c r="D18" s="30" t="str">
        <f t="array" ref="D18">INDEX(Bs!D:D,MATCH(A18,Bs!B:B,0),1)</f>
        <v>pza</v>
      </c>
      <c r="E18" s="31">
        <f t="shared" ref="E18:F18" si="6">C18</f>
        <v>0</v>
      </c>
      <c r="F18" s="30" t="str">
        <f t="shared" si="6"/>
        <v>pza</v>
      </c>
      <c r="G18" s="32"/>
      <c r="H18" s="33"/>
      <c r="I18" s="34"/>
      <c r="J18" s="33"/>
      <c r="K18" s="32"/>
      <c r="L18" s="33"/>
      <c r="M18" s="34"/>
      <c r="N18" s="33"/>
      <c r="O18" s="35">
        <f t="shared" si="4"/>
        <v>0</v>
      </c>
      <c r="P18" s="36" t="str">
        <f t="shared" si="5"/>
        <v>pza</v>
      </c>
    </row>
    <row r="19" ht="15.75" hidden="1" customHeight="1">
      <c r="A19" s="28" t="s">
        <v>17</v>
      </c>
      <c r="B19" s="24"/>
      <c r="C19" s="29">
        <f t="array" ref="C19">INDEX(Bs!O:O,MATCH(A19,Bs!B:B,0),1)</f>
        <v>0</v>
      </c>
      <c r="D19" s="30" t="str">
        <f t="array" ref="D19">INDEX(Bs!D:D,MATCH(A19,Bs!B:B,0),1)</f>
        <v>pza</v>
      </c>
      <c r="E19" s="31">
        <f t="shared" ref="E19:F19" si="7">C19</f>
        <v>0</v>
      </c>
      <c r="F19" s="30" t="str">
        <f t="shared" si="7"/>
        <v>pza</v>
      </c>
      <c r="G19" s="32"/>
      <c r="H19" s="33"/>
      <c r="I19" s="34"/>
      <c r="J19" s="33"/>
      <c r="K19" s="32"/>
      <c r="L19" s="33"/>
      <c r="M19" s="34"/>
      <c r="N19" s="33"/>
      <c r="O19" s="35">
        <f t="shared" si="4"/>
        <v>0</v>
      </c>
      <c r="P19" s="36" t="str">
        <f t="shared" si="5"/>
        <v>pza</v>
      </c>
    </row>
    <row r="20" ht="15.75" hidden="1" customHeight="1">
      <c r="A20" s="28" t="s">
        <v>18</v>
      </c>
      <c r="B20" s="24"/>
      <c r="C20" s="29">
        <f t="array" ref="C20">INDEX(Bs!O:O,MATCH(A20,Bs!B:B,0),1)</f>
        <v>0</v>
      </c>
      <c r="D20" s="30" t="str">
        <f t="array" ref="D20">INDEX(Bs!D:D,MATCH(A20,Bs!B:B,0),1)</f>
        <v>pza</v>
      </c>
      <c r="E20" s="31">
        <f t="shared" ref="E20:F20" si="8">C20</f>
        <v>0</v>
      </c>
      <c r="F20" s="30" t="str">
        <f t="shared" si="8"/>
        <v>pza</v>
      </c>
      <c r="G20" s="32"/>
      <c r="H20" s="33"/>
      <c r="I20" s="34"/>
      <c r="J20" s="33"/>
      <c r="K20" s="32"/>
      <c r="L20" s="33"/>
      <c r="M20" s="34"/>
      <c r="N20" s="33"/>
      <c r="O20" s="35">
        <f t="shared" si="4"/>
        <v>0</v>
      </c>
      <c r="P20" s="36" t="str">
        <f t="shared" si="5"/>
        <v>pza</v>
      </c>
    </row>
    <row r="21" ht="55.5" hidden="1" customHeight="1">
      <c r="A21" s="28" t="s">
        <v>19</v>
      </c>
      <c r="B21" s="24"/>
      <c r="C21" s="29">
        <f t="array" ref="C21">INDEX(Bs!O:O,MATCH(A21,Bs!B:B,0),1)</f>
        <v>0</v>
      </c>
      <c r="D21" s="30" t="str">
        <f t="array" ref="D21">INDEX(Bs!D:D,MATCH(A21,Bs!B:B,0),1)</f>
        <v>juego de brocas</v>
      </c>
      <c r="E21" s="31">
        <f t="shared" ref="E21:F21" si="9">C21</f>
        <v>0</v>
      </c>
      <c r="F21" s="30" t="str">
        <f t="shared" si="9"/>
        <v>juego de brocas</v>
      </c>
      <c r="G21" s="32"/>
      <c r="H21" s="33"/>
      <c r="I21" s="34"/>
      <c r="J21" s="33"/>
      <c r="K21" s="32"/>
      <c r="L21" s="33"/>
      <c r="M21" s="34"/>
      <c r="N21" s="33"/>
      <c r="O21" s="35">
        <f t="shared" si="4"/>
        <v>0</v>
      </c>
      <c r="P21" s="36" t="str">
        <f t="shared" si="5"/>
        <v>juego de brocas</v>
      </c>
    </row>
    <row r="22" ht="15.75" hidden="1" customHeight="1">
      <c r="A22" s="37" t="s">
        <v>20</v>
      </c>
      <c r="B22" s="38"/>
      <c r="C22" s="29">
        <f t="array" ref="C22">INDEX(Bs!O:O,MATCH(A22,Bs!B:B,0),1)</f>
        <v>0</v>
      </c>
      <c r="D22" s="30" t="str">
        <f t="array" ref="D22">INDEX(Bs!D:D,MATCH(A22,Bs!B:B,0),1)</f>
        <v>pza</v>
      </c>
      <c r="E22" s="31">
        <f t="shared" ref="E22:F22" si="10">C22</f>
        <v>0</v>
      </c>
      <c r="F22" s="30" t="str">
        <f t="shared" si="10"/>
        <v>pza</v>
      </c>
      <c r="G22" s="32"/>
      <c r="H22" s="33"/>
      <c r="I22" s="34"/>
      <c r="J22" s="33"/>
      <c r="K22" s="32"/>
      <c r="L22" s="33"/>
      <c r="M22" s="34"/>
      <c r="N22" s="33"/>
      <c r="O22" s="35">
        <f t="shared" si="4"/>
        <v>0</v>
      </c>
      <c r="P22" s="36" t="str">
        <f t="shared" si="5"/>
        <v>pza</v>
      </c>
    </row>
    <row r="23" ht="15.75" hidden="1" customHeight="1">
      <c r="A23" s="37" t="s">
        <v>21</v>
      </c>
      <c r="B23" s="38"/>
      <c r="C23" s="29">
        <f t="array" ref="C23">INDEX(Bs!O:O,MATCH(A23,Bs!B:B,0),1)</f>
        <v>0</v>
      </c>
      <c r="D23" s="30" t="str">
        <f t="array" ref="D23">INDEX(Bs!D:D,MATCH(A23,Bs!B:B,0),1)</f>
        <v>pza</v>
      </c>
      <c r="E23" s="31">
        <f t="shared" ref="E23:F23" si="11">C23</f>
        <v>0</v>
      </c>
      <c r="F23" s="30" t="str">
        <f t="shared" si="11"/>
        <v>pza</v>
      </c>
      <c r="G23" s="32"/>
      <c r="H23" s="33"/>
      <c r="I23" s="34"/>
      <c r="J23" s="33"/>
      <c r="K23" s="32"/>
      <c r="L23" s="33"/>
      <c r="M23" s="34"/>
      <c r="N23" s="33"/>
      <c r="O23" s="35">
        <f t="shared" si="4"/>
        <v>0</v>
      </c>
      <c r="P23" s="36" t="str">
        <f t="shared" si="5"/>
        <v>pza</v>
      </c>
    </row>
    <row r="24" ht="15.75" hidden="1" customHeight="1">
      <c r="A24" s="37" t="s">
        <v>22</v>
      </c>
      <c r="B24" s="38"/>
      <c r="C24" s="29">
        <f t="array" ref="C24">INDEX(Bs!O:O,MATCH(A24,Bs!B:B,0),1)</f>
        <v>0</v>
      </c>
      <c r="D24" s="30" t="str">
        <f t="array" ref="D24">INDEX(Bs!D:D,MATCH(A24,Bs!B:B,0),1)</f>
        <v>pza</v>
      </c>
      <c r="E24" s="31">
        <f t="shared" ref="E24:F24" si="12">C24</f>
        <v>0</v>
      </c>
      <c r="F24" s="30" t="str">
        <f t="shared" si="12"/>
        <v>pza</v>
      </c>
      <c r="G24" s="32"/>
      <c r="H24" s="33"/>
      <c r="I24" s="34"/>
      <c r="J24" s="33"/>
      <c r="K24" s="32"/>
      <c r="L24" s="33"/>
      <c r="M24" s="34"/>
      <c r="N24" s="33"/>
      <c r="O24" s="35">
        <f t="shared" si="4"/>
        <v>0</v>
      </c>
      <c r="P24" s="36" t="str">
        <f t="shared" si="5"/>
        <v>pza</v>
      </c>
    </row>
    <row r="25" ht="27.75" hidden="1" customHeight="1">
      <c r="A25" s="37" t="s">
        <v>23</v>
      </c>
      <c r="B25" s="38"/>
      <c r="C25" s="29">
        <f t="array" ref="C25">INDEX(Bs!O:O,MATCH(A25,Bs!B:B,0),1)</f>
        <v>0</v>
      </c>
      <c r="D25" s="30" t="str">
        <f t="array" ref="D25">INDEX(Bs!D:D,MATCH(A25,Bs!B:B,0),1)</f>
        <v>juego</v>
      </c>
      <c r="E25" s="31">
        <f t="shared" ref="E25:F25" si="13">C25</f>
        <v>0</v>
      </c>
      <c r="F25" s="30" t="str">
        <f t="shared" si="13"/>
        <v>juego</v>
      </c>
      <c r="G25" s="32"/>
      <c r="H25" s="33"/>
      <c r="I25" s="34"/>
      <c r="J25" s="33"/>
      <c r="K25" s="32"/>
      <c r="L25" s="33"/>
      <c r="M25" s="34"/>
      <c r="N25" s="33"/>
      <c r="O25" s="35">
        <f t="shared" si="4"/>
        <v>0</v>
      </c>
      <c r="P25" s="36" t="str">
        <f t="shared" si="5"/>
        <v>juego</v>
      </c>
    </row>
    <row r="26" ht="15.75" hidden="1" customHeight="1">
      <c r="A26" s="37" t="s">
        <v>24</v>
      </c>
      <c r="B26" s="38"/>
      <c r="C26" s="29">
        <f t="array" ref="C26">INDEX(Bs!O:O,MATCH(A26,Bs!B:B,0),1)</f>
        <v>0</v>
      </c>
      <c r="D26" s="30" t="str">
        <f t="array" ref="D26">INDEX(Bs!D:D,MATCH(A26,Bs!B:B,0),1)</f>
        <v>pza</v>
      </c>
      <c r="E26" s="31">
        <f t="shared" ref="E26:F26" si="14">C26</f>
        <v>0</v>
      </c>
      <c r="F26" s="30" t="str">
        <f t="shared" si="14"/>
        <v>pza</v>
      </c>
      <c r="G26" s="32"/>
      <c r="H26" s="33"/>
      <c r="I26" s="34"/>
      <c r="J26" s="33"/>
      <c r="K26" s="32"/>
      <c r="L26" s="33"/>
      <c r="M26" s="34"/>
      <c r="N26" s="33"/>
      <c r="O26" s="35">
        <f t="shared" si="4"/>
        <v>0</v>
      </c>
      <c r="P26" s="36" t="str">
        <f t="shared" si="5"/>
        <v>pza</v>
      </c>
    </row>
    <row r="27" ht="15.75" hidden="1" customHeight="1">
      <c r="A27" s="37" t="s">
        <v>25</v>
      </c>
      <c r="B27" s="38"/>
      <c r="C27" s="29">
        <f t="array" ref="C27">INDEX(Bs!O:O,MATCH(A27,Bs!B:B,0),1)</f>
        <v>0</v>
      </c>
      <c r="D27" s="30" t="str">
        <f t="array" ref="D27">INDEX(Bs!D:D,MATCH(A27,Bs!B:B,0),1)</f>
        <v>pza</v>
      </c>
      <c r="E27" s="31">
        <f t="shared" ref="E27:F27" si="15">C27</f>
        <v>0</v>
      </c>
      <c r="F27" s="30" t="str">
        <f t="shared" si="15"/>
        <v>pza</v>
      </c>
      <c r="G27" s="32"/>
      <c r="H27" s="33"/>
      <c r="I27" s="34"/>
      <c r="J27" s="33"/>
      <c r="K27" s="32"/>
      <c r="L27" s="33"/>
      <c r="M27" s="34"/>
      <c r="N27" s="33"/>
      <c r="O27" s="35">
        <f t="shared" si="4"/>
        <v>0</v>
      </c>
      <c r="P27" s="36" t="str">
        <f t="shared" si="5"/>
        <v>pza</v>
      </c>
    </row>
    <row r="28" ht="15.75" hidden="1" customHeight="1">
      <c r="A28" s="37" t="s">
        <v>26</v>
      </c>
      <c r="B28" s="38"/>
      <c r="C28" s="29">
        <f t="array" ref="C28">INDEX(Bs!O:O,MATCH(A28,Bs!B:B,0),1)</f>
        <v>0</v>
      </c>
      <c r="D28" s="30" t="str">
        <f t="array" ref="D28">INDEX(Bs!D:D,MATCH(A28,Bs!B:B,0),1)</f>
        <v>juego</v>
      </c>
      <c r="E28" s="31">
        <f t="shared" ref="E28:F28" si="16">C28</f>
        <v>0</v>
      </c>
      <c r="F28" s="30" t="str">
        <f t="shared" si="16"/>
        <v>juego</v>
      </c>
      <c r="G28" s="32"/>
      <c r="H28" s="33"/>
      <c r="I28" s="34"/>
      <c r="J28" s="33"/>
      <c r="K28" s="32"/>
      <c r="L28" s="33"/>
      <c r="M28" s="34"/>
      <c r="N28" s="33"/>
      <c r="O28" s="35">
        <f t="shared" si="4"/>
        <v>0</v>
      </c>
      <c r="P28" s="36" t="str">
        <f t="shared" si="5"/>
        <v>juego</v>
      </c>
    </row>
    <row r="29" ht="15.75" hidden="1" customHeight="1">
      <c r="A29" s="37" t="s">
        <v>27</v>
      </c>
      <c r="B29" s="38"/>
      <c r="C29" s="29">
        <f t="array" ref="C29">INDEX(Bs!O:O,MATCH(A29,Bs!B:B,0),1)</f>
        <v>0</v>
      </c>
      <c r="D29" s="30" t="str">
        <f t="array" ref="D29">INDEX(Bs!D:D,MATCH(A29,Bs!B:B,0),1)</f>
        <v>pza</v>
      </c>
      <c r="E29" s="31">
        <f t="shared" ref="E29:F29" si="17">C29</f>
        <v>0</v>
      </c>
      <c r="F29" s="30" t="str">
        <f t="shared" si="17"/>
        <v>pza</v>
      </c>
      <c r="G29" s="32"/>
      <c r="H29" s="33"/>
      <c r="I29" s="34"/>
      <c r="J29" s="33"/>
      <c r="K29" s="32"/>
      <c r="L29" s="33"/>
      <c r="M29" s="34"/>
      <c r="N29" s="33"/>
      <c r="O29" s="35">
        <f t="shared" si="4"/>
        <v>0</v>
      </c>
      <c r="P29" s="36" t="str">
        <f t="shared" si="5"/>
        <v>pza</v>
      </c>
    </row>
    <row r="30" ht="15.75" hidden="1" customHeight="1">
      <c r="A30" s="37" t="s">
        <v>28</v>
      </c>
      <c r="B30" s="38"/>
      <c r="C30" s="29">
        <f t="array" ref="C30">INDEX(Bs!O:O,MATCH(A30,Bs!B:B,0),1)</f>
        <v>0</v>
      </c>
      <c r="D30" s="30" t="str">
        <f t="array" ref="D30">INDEX(Bs!D:D,MATCH(A30,Bs!B:B,0),1)</f>
        <v>pza</v>
      </c>
      <c r="E30" s="31">
        <f t="shared" ref="E30:F30" si="18">C30</f>
        <v>0</v>
      </c>
      <c r="F30" s="30" t="str">
        <f t="shared" si="18"/>
        <v>pza</v>
      </c>
      <c r="G30" s="32"/>
      <c r="H30" s="33"/>
      <c r="I30" s="34"/>
      <c r="J30" s="33"/>
      <c r="K30" s="32"/>
      <c r="L30" s="33"/>
      <c r="M30" s="34"/>
      <c r="N30" s="33"/>
      <c r="O30" s="35">
        <f t="shared" si="4"/>
        <v>0</v>
      </c>
      <c r="P30" s="36" t="str">
        <f t="shared" si="5"/>
        <v>pza</v>
      </c>
    </row>
    <row r="31" ht="28.5" hidden="1" customHeight="1">
      <c r="A31" s="37" t="s">
        <v>29</v>
      </c>
      <c r="B31" s="38"/>
      <c r="C31" s="29">
        <f t="array" ref="C31">INDEX(Bs!O:O,MATCH(A31,Bs!B:B,0),1)</f>
        <v>0</v>
      </c>
      <c r="D31" s="30" t="str">
        <f t="array" ref="D31">INDEX(Bs!D:D,MATCH(A31,Bs!B:B,0),1)</f>
        <v>juego</v>
      </c>
      <c r="E31" s="31">
        <f t="shared" ref="E31:F31" si="19">C31</f>
        <v>0</v>
      </c>
      <c r="F31" s="30" t="str">
        <f t="shared" si="19"/>
        <v>juego</v>
      </c>
      <c r="G31" s="32"/>
      <c r="H31" s="33"/>
      <c r="I31" s="34"/>
      <c r="J31" s="33"/>
      <c r="K31" s="32"/>
      <c r="L31" s="33"/>
      <c r="M31" s="34"/>
      <c r="N31" s="33"/>
      <c r="O31" s="35">
        <f t="shared" si="4"/>
        <v>0</v>
      </c>
      <c r="P31" s="36" t="str">
        <f t="shared" si="5"/>
        <v>juego</v>
      </c>
    </row>
    <row r="32" ht="15.75" hidden="1" customHeight="1">
      <c r="A32" s="37" t="s">
        <v>30</v>
      </c>
      <c r="B32" s="38"/>
      <c r="C32" s="29">
        <f t="array" ref="C32">INDEX(Bs!O:O,MATCH(A32,Bs!B:B,0),1)</f>
        <v>0</v>
      </c>
      <c r="D32" s="30" t="str">
        <f t="array" ref="D32">INDEX(Bs!D:D,MATCH(A32,Bs!B:B,0),1)</f>
        <v>pza</v>
      </c>
      <c r="E32" s="31">
        <f t="shared" ref="E32:F32" si="20">C32</f>
        <v>0</v>
      </c>
      <c r="F32" s="30" t="str">
        <f t="shared" si="20"/>
        <v>pza</v>
      </c>
      <c r="G32" s="32"/>
      <c r="H32" s="33"/>
      <c r="I32" s="34"/>
      <c r="J32" s="33"/>
      <c r="K32" s="32"/>
      <c r="L32" s="33"/>
      <c r="M32" s="34"/>
      <c r="N32" s="33"/>
      <c r="O32" s="35">
        <f t="shared" si="4"/>
        <v>0</v>
      </c>
      <c r="P32" s="36" t="str">
        <f t="shared" si="5"/>
        <v>pza</v>
      </c>
    </row>
    <row r="33" ht="15.75" customHeight="1">
      <c r="A33" s="37" t="s">
        <v>31</v>
      </c>
      <c r="B33" s="38"/>
      <c r="C33" s="29">
        <f t="array" ref="C33">INDEX(Bs!O:O,MATCH(A33,Bs!B:B,0),1)</f>
        <v>4</v>
      </c>
      <c r="D33" s="30" t="str">
        <f t="array" ref="D33">INDEX(Bs!D:D,MATCH(A33,Bs!B:B,0),1)</f>
        <v>pza</v>
      </c>
      <c r="E33" s="31">
        <f t="shared" ref="E33:F33" si="21">C33</f>
        <v>4</v>
      </c>
      <c r="F33" s="30" t="str">
        <f t="shared" si="21"/>
        <v>pza</v>
      </c>
      <c r="G33" s="32"/>
      <c r="H33" s="33"/>
      <c r="I33" s="34"/>
      <c r="J33" s="33"/>
      <c r="K33" s="32"/>
      <c r="L33" s="33"/>
      <c r="M33" s="34"/>
      <c r="N33" s="33"/>
      <c r="O33" s="35">
        <f t="shared" si="4"/>
        <v>4</v>
      </c>
      <c r="P33" s="36" t="str">
        <f t="shared" si="5"/>
        <v>pza</v>
      </c>
    </row>
    <row r="34" ht="27.75" customHeight="1">
      <c r="A34" s="37" t="s">
        <v>32</v>
      </c>
      <c r="B34" s="38"/>
      <c r="C34" s="29">
        <f t="array" ref="C34">INDEX(Bs!O:O,MATCH(A34,Bs!B:B,0),1)</f>
        <v>2</v>
      </c>
      <c r="D34" s="30" t="str">
        <f t="array" ref="D34">INDEX(Bs!D:D,MATCH(A34,Bs!B:B,0),1)</f>
        <v>juego</v>
      </c>
      <c r="E34" s="31">
        <f t="shared" ref="E34:F34" si="22">C34</f>
        <v>2</v>
      </c>
      <c r="F34" s="30" t="str">
        <f t="shared" si="22"/>
        <v>juego</v>
      </c>
      <c r="G34" s="32"/>
      <c r="H34" s="33"/>
      <c r="I34" s="34"/>
      <c r="J34" s="33"/>
      <c r="K34" s="32"/>
      <c r="L34" s="33"/>
      <c r="M34" s="34"/>
      <c r="N34" s="33"/>
      <c r="O34" s="35">
        <f t="shared" si="4"/>
        <v>2</v>
      </c>
      <c r="P34" s="36" t="str">
        <f t="shared" si="5"/>
        <v>juego</v>
      </c>
    </row>
    <row r="35" ht="15.75" hidden="1" customHeight="1">
      <c r="A35" s="37" t="s">
        <v>33</v>
      </c>
      <c r="B35" s="38"/>
      <c r="C35" s="29">
        <f t="array" ref="C35">INDEX(Bs!O:O,MATCH(A35,Bs!B:B,0),1)</f>
        <v>0</v>
      </c>
      <c r="D35" s="30" t="str">
        <f t="array" ref="D35">INDEX(Bs!D:D,MATCH(A35,Bs!B:B,0),1)</f>
        <v>pza</v>
      </c>
      <c r="E35" s="31">
        <f t="shared" ref="E35:F35" si="23">C35</f>
        <v>0</v>
      </c>
      <c r="F35" s="30" t="str">
        <f t="shared" si="23"/>
        <v>pza</v>
      </c>
      <c r="G35" s="32"/>
      <c r="H35" s="33"/>
      <c r="I35" s="34"/>
      <c r="J35" s="33"/>
      <c r="K35" s="32"/>
      <c r="L35" s="33"/>
      <c r="M35" s="34"/>
      <c r="N35" s="33"/>
      <c r="O35" s="35">
        <f t="shared" si="4"/>
        <v>0</v>
      </c>
      <c r="P35" s="36" t="str">
        <f t="shared" si="5"/>
        <v>pza</v>
      </c>
    </row>
    <row r="36" ht="15.75" hidden="1" customHeight="1">
      <c r="A36" s="37" t="s">
        <v>34</v>
      </c>
      <c r="B36" s="38"/>
      <c r="C36" s="29">
        <f t="array" ref="C36">INDEX(Bs!O:O,MATCH(A36,Bs!B:B,0),1)</f>
        <v>0</v>
      </c>
      <c r="D36" s="30" t="str">
        <f t="array" ref="D36">INDEX(Bs!D:D,MATCH(A36,Bs!B:B,0),1)</f>
        <v>pza</v>
      </c>
      <c r="E36" s="31">
        <f t="shared" ref="E36:F36" si="24">C36</f>
        <v>0</v>
      </c>
      <c r="F36" s="30" t="str">
        <f t="shared" si="24"/>
        <v>pza</v>
      </c>
      <c r="G36" s="32"/>
      <c r="H36" s="33"/>
      <c r="I36" s="34"/>
      <c r="J36" s="33"/>
      <c r="K36" s="32"/>
      <c r="L36" s="33"/>
      <c r="M36" s="34"/>
      <c r="N36" s="33"/>
      <c r="O36" s="35">
        <f t="shared" si="4"/>
        <v>0</v>
      </c>
      <c r="P36" s="36" t="str">
        <f t="shared" si="5"/>
        <v>pza</v>
      </c>
    </row>
    <row r="37" ht="15.75" customHeight="1">
      <c r="A37" s="37" t="s">
        <v>35</v>
      </c>
      <c r="B37" s="38"/>
      <c r="C37" s="29">
        <f t="array" ref="C37">INDEX(Bs!O:O,MATCH(A37,Bs!B:B,0),1)</f>
        <v>2</v>
      </c>
      <c r="D37" s="30" t="str">
        <f t="array" ref="D37">INDEX(Bs!D:D,MATCH(A37,Bs!B:B,0),1)</f>
        <v>par</v>
      </c>
      <c r="E37" s="31">
        <f t="shared" ref="E37:F37" si="25">C37</f>
        <v>2</v>
      </c>
      <c r="F37" s="30" t="str">
        <f t="shared" si="25"/>
        <v>par</v>
      </c>
      <c r="G37" s="32"/>
      <c r="H37" s="33"/>
      <c r="I37" s="34"/>
      <c r="J37" s="33"/>
      <c r="K37" s="32"/>
      <c r="L37" s="33"/>
      <c r="M37" s="34"/>
      <c r="N37" s="33"/>
      <c r="O37" s="35">
        <f t="shared" si="4"/>
        <v>2</v>
      </c>
      <c r="P37" s="36" t="str">
        <f t="shared" si="5"/>
        <v>par</v>
      </c>
    </row>
    <row r="38" ht="27.75" hidden="1" customHeight="1">
      <c r="A38" s="37" t="s">
        <v>36</v>
      </c>
      <c r="B38" s="38"/>
      <c r="C38" s="29">
        <f t="array" ref="C38">INDEX(Bs!O:O,MATCH(A38,Bs!B:B,0),1)</f>
        <v>0</v>
      </c>
      <c r="D38" s="30" t="str">
        <f t="array" ref="D38">INDEX(Bs!D:D,MATCH(A38,Bs!B:B,0),1)</f>
        <v>pza</v>
      </c>
      <c r="E38" s="31">
        <f t="shared" ref="E38:F38" si="26">C38</f>
        <v>0</v>
      </c>
      <c r="F38" s="30" t="str">
        <f t="shared" si="26"/>
        <v>pza</v>
      </c>
      <c r="G38" s="32"/>
      <c r="H38" s="33"/>
      <c r="I38" s="34"/>
      <c r="J38" s="33"/>
      <c r="K38" s="32"/>
      <c r="L38" s="33"/>
      <c r="M38" s="34"/>
      <c r="N38" s="33"/>
      <c r="O38" s="35">
        <f t="shared" si="4"/>
        <v>0</v>
      </c>
      <c r="P38" s="36" t="str">
        <f t="shared" si="5"/>
        <v>pza</v>
      </c>
    </row>
    <row r="39" ht="54.75" hidden="1" customHeight="1">
      <c r="A39" s="37" t="s">
        <v>37</v>
      </c>
      <c r="B39" s="38"/>
      <c r="C39" s="29">
        <f t="array" ref="C39">INDEX(Bs!O:O,MATCH(A39,Bs!B:B,0),1)</f>
        <v>0</v>
      </c>
      <c r="D39" s="30" t="str">
        <f t="array" ref="D39">INDEX(Bs!D:D,MATCH(A39,Bs!B:B,0),1)</f>
        <v>pza</v>
      </c>
      <c r="E39" s="31">
        <f t="shared" ref="E39:F39" si="27">C39</f>
        <v>0</v>
      </c>
      <c r="F39" s="30" t="str">
        <f t="shared" si="27"/>
        <v>pza</v>
      </c>
      <c r="G39" s="32"/>
      <c r="H39" s="33"/>
      <c r="I39" s="34"/>
      <c r="J39" s="33"/>
      <c r="K39" s="32"/>
      <c r="L39" s="33"/>
      <c r="M39" s="34"/>
      <c r="N39" s="33"/>
      <c r="O39" s="35">
        <f t="shared" si="4"/>
        <v>0</v>
      </c>
      <c r="P39" s="36" t="str">
        <f t="shared" si="5"/>
        <v>pza</v>
      </c>
    </row>
    <row r="40" ht="15.75" hidden="1" customHeight="1">
      <c r="A40" s="37" t="s">
        <v>38</v>
      </c>
      <c r="B40" s="38"/>
      <c r="C40" s="29">
        <f t="array" ref="C40">INDEX(Bs!O:O,MATCH(A40,Bs!B:B,0),1)</f>
        <v>0</v>
      </c>
      <c r="D40" s="30" t="str">
        <f t="array" ref="D40">INDEX(Bs!D:D,MATCH(A40,Bs!B:B,0),1)</f>
        <v>pza</v>
      </c>
      <c r="E40" s="31">
        <f t="shared" ref="E40:F40" si="28">C40</f>
        <v>0</v>
      </c>
      <c r="F40" s="30" t="str">
        <f t="shared" si="28"/>
        <v>pza</v>
      </c>
      <c r="G40" s="32"/>
      <c r="H40" s="33"/>
      <c r="I40" s="34"/>
      <c r="J40" s="33"/>
      <c r="K40" s="32"/>
      <c r="L40" s="33"/>
      <c r="M40" s="34"/>
      <c r="N40" s="33"/>
      <c r="O40" s="35">
        <f t="shared" si="4"/>
        <v>0</v>
      </c>
      <c r="P40" s="36" t="str">
        <f t="shared" si="5"/>
        <v>pza</v>
      </c>
    </row>
    <row r="41" ht="15.75" hidden="1" customHeight="1">
      <c r="A41" s="39" t="s">
        <v>39</v>
      </c>
      <c r="B41" s="40"/>
      <c r="C41" s="29">
        <f t="array" ref="C41">INDEX(Bs!O:O,MATCH(A41,Bs!B:B,0),1)</f>
        <v>0</v>
      </c>
      <c r="D41" s="30" t="str">
        <f t="array" ref="D41">INDEX(Bs!D:D,MATCH(A41,Bs!B:B,0),1)</f>
        <v>pza</v>
      </c>
      <c r="E41" s="31">
        <f t="shared" ref="E41:F41" si="29">C41</f>
        <v>0</v>
      </c>
      <c r="F41" s="30" t="str">
        <f t="shared" si="29"/>
        <v>pza</v>
      </c>
      <c r="G41" s="32"/>
      <c r="H41" s="33"/>
      <c r="I41" s="34"/>
      <c r="J41" s="33"/>
      <c r="K41" s="32"/>
      <c r="L41" s="33"/>
      <c r="M41" s="34"/>
      <c r="N41" s="33"/>
      <c r="O41" s="35">
        <f t="shared" si="4"/>
        <v>0</v>
      </c>
      <c r="P41" s="36" t="str">
        <f t="shared" si="5"/>
        <v>pza</v>
      </c>
    </row>
    <row r="42" ht="15.75" customHeight="1">
      <c r="A42" s="21" t="s">
        <v>40</v>
      </c>
      <c r="B42" s="22"/>
      <c r="C42" s="41" t="s">
        <v>12</v>
      </c>
      <c r="D42" s="22"/>
      <c r="E42" s="41" t="s">
        <v>13</v>
      </c>
      <c r="F42" s="22"/>
      <c r="G42" s="42"/>
      <c r="H42" s="22"/>
      <c r="I42" s="41"/>
      <c r="J42" s="22"/>
      <c r="K42" s="42"/>
      <c r="L42" s="22"/>
      <c r="M42" s="41"/>
      <c r="N42" s="22"/>
      <c r="O42" s="43">
        <v>1.0</v>
      </c>
      <c r="P42" s="44"/>
    </row>
    <row r="43" ht="30.0" hidden="1" customHeight="1">
      <c r="A43" s="45" t="s">
        <v>41</v>
      </c>
      <c r="B43" s="38"/>
      <c r="C43" s="29">
        <f t="array" ref="C43">INDEX(Bs!O:O,MATCH(A43,Bs!B:B,0),1)</f>
        <v>0</v>
      </c>
      <c r="D43" s="30" t="str">
        <f t="array" ref="D43">INDEX(Bs!D:D,MATCH(A43,Bs!B:B,0),1)</f>
        <v>pza</v>
      </c>
      <c r="E43" s="46">
        <f t="shared" ref="E43:E81" si="30">C43*C$10</f>
        <v>0</v>
      </c>
      <c r="F43" s="30" t="str">
        <f t="shared" ref="F43:F81" si="31">D43</f>
        <v>pza</v>
      </c>
      <c r="G43" s="32"/>
      <c r="H43" s="33"/>
      <c r="I43" s="47"/>
      <c r="J43" s="33"/>
      <c r="K43" s="32"/>
      <c r="L43" s="33"/>
      <c r="M43" s="47"/>
      <c r="N43" s="33"/>
      <c r="O43" s="35">
        <f t="shared" ref="O43:O81" si="32">E43+I43+M43</f>
        <v>0</v>
      </c>
      <c r="P43" s="36" t="str">
        <f t="shared" ref="P43:P81" si="33">D43</f>
        <v>pza</v>
      </c>
    </row>
    <row r="44" ht="15.75" hidden="1" customHeight="1">
      <c r="A44" s="45" t="s">
        <v>42</v>
      </c>
      <c r="B44" s="38"/>
      <c r="C44" s="29">
        <f t="array" ref="C44">INDEX(Bs!O:O,MATCH(A44,Bs!B:B,0),1)</f>
        <v>0</v>
      </c>
      <c r="D44" s="30" t="str">
        <f t="array" ref="D44">INDEX(Bs!D:D,MATCH(A44,Bs!B:B,0),1)</f>
        <v>pza</v>
      </c>
      <c r="E44" s="46">
        <f t="shared" si="30"/>
        <v>0</v>
      </c>
      <c r="F44" s="30" t="str">
        <f t="shared" si="31"/>
        <v>pza</v>
      </c>
      <c r="G44" s="32"/>
      <c r="H44" s="33"/>
      <c r="I44" s="47"/>
      <c r="J44" s="33"/>
      <c r="K44" s="32"/>
      <c r="L44" s="33"/>
      <c r="M44" s="47"/>
      <c r="N44" s="33"/>
      <c r="O44" s="35">
        <f t="shared" si="32"/>
        <v>0</v>
      </c>
      <c r="P44" s="36" t="str">
        <f t="shared" si="33"/>
        <v>pza</v>
      </c>
    </row>
    <row r="45" ht="15.75" hidden="1" customHeight="1">
      <c r="A45" s="45" t="s">
        <v>43</v>
      </c>
      <c r="B45" s="38"/>
      <c r="C45" s="29">
        <f t="array" ref="C45">INDEX(Bs!O:O,MATCH(A45,Bs!B:B,0),1)</f>
        <v>0</v>
      </c>
      <c r="D45" s="30" t="str">
        <f t="array" ref="D45">INDEX(Bs!D:D,MATCH(A45,Bs!B:B,0),1)</f>
        <v>hoja</v>
      </c>
      <c r="E45" s="46">
        <f t="shared" si="30"/>
        <v>0</v>
      </c>
      <c r="F45" s="30" t="str">
        <f t="shared" si="31"/>
        <v>hoja</v>
      </c>
      <c r="G45" s="32"/>
      <c r="H45" s="33"/>
      <c r="I45" s="47"/>
      <c r="J45" s="33"/>
      <c r="K45" s="32"/>
      <c r="L45" s="33"/>
      <c r="M45" s="47"/>
      <c r="N45" s="33"/>
      <c r="O45" s="35">
        <f t="shared" si="32"/>
        <v>0</v>
      </c>
      <c r="P45" s="36" t="str">
        <f t="shared" si="33"/>
        <v>hoja</v>
      </c>
    </row>
    <row r="46" ht="24.0" hidden="1" customHeight="1">
      <c r="A46" s="45" t="s">
        <v>44</v>
      </c>
      <c r="B46" s="38"/>
      <c r="C46" s="29">
        <f t="array" ref="C46">INDEX(Bs!O:O,MATCH(A46,Bs!B:B,0),1)</f>
        <v>0</v>
      </c>
      <c r="D46" s="30" t="str">
        <f t="array" ref="D46">INDEX(Bs!D:D,MATCH(A46,Bs!B:B,0),1)</f>
        <v>hoja</v>
      </c>
      <c r="E46" s="46">
        <f t="shared" si="30"/>
        <v>0</v>
      </c>
      <c r="F46" s="30" t="str">
        <f t="shared" si="31"/>
        <v>hoja</v>
      </c>
      <c r="G46" s="32"/>
      <c r="H46" s="33"/>
      <c r="I46" s="47"/>
      <c r="J46" s="33"/>
      <c r="K46" s="32"/>
      <c r="L46" s="33"/>
      <c r="M46" s="47"/>
      <c r="N46" s="33"/>
      <c r="O46" s="35">
        <f t="shared" si="32"/>
        <v>0</v>
      </c>
      <c r="P46" s="36" t="str">
        <f t="shared" si="33"/>
        <v>hoja</v>
      </c>
    </row>
    <row r="47" ht="24.0" hidden="1" customHeight="1">
      <c r="A47" s="45" t="s">
        <v>45</v>
      </c>
      <c r="B47" s="38"/>
      <c r="C47" s="29">
        <f t="array" ref="C47">INDEX(Bs!O:O,MATCH(A47,Bs!B:B,0),1)</f>
        <v>0</v>
      </c>
      <c r="D47" s="30" t="str">
        <f t="array" ref="D47">INDEX(Bs!D:D,MATCH(A47,Bs!B:B,0),1)</f>
        <v>bloc de 100 hojas</v>
      </c>
      <c r="E47" s="46">
        <f t="shared" si="30"/>
        <v>0</v>
      </c>
      <c r="F47" s="30" t="str">
        <f t="shared" si="31"/>
        <v>bloc de 100 hojas</v>
      </c>
      <c r="G47" s="32"/>
      <c r="H47" s="33"/>
      <c r="I47" s="47"/>
      <c r="J47" s="33"/>
      <c r="K47" s="32"/>
      <c r="L47" s="33"/>
      <c r="M47" s="47"/>
      <c r="N47" s="33"/>
      <c r="O47" s="35">
        <f t="shared" si="32"/>
        <v>0</v>
      </c>
      <c r="P47" s="36" t="str">
        <f t="shared" si="33"/>
        <v>bloc de 100 hojas</v>
      </c>
    </row>
    <row r="48" ht="15.75" hidden="1" customHeight="1">
      <c r="A48" s="45" t="s">
        <v>46</v>
      </c>
      <c r="B48" s="38"/>
      <c r="C48" s="29">
        <f t="array" ref="C48">INDEX(Bs!O:O,MATCH(A48,Bs!B:B,0),1)</f>
        <v>0</v>
      </c>
      <c r="D48" s="30" t="str">
        <f t="array" ref="D48">INDEX(Bs!D:D,MATCH(A48,Bs!B:B,0),1)</f>
        <v>hoja</v>
      </c>
      <c r="E48" s="46">
        <f t="shared" si="30"/>
        <v>0</v>
      </c>
      <c r="F48" s="30" t="str">
        <f t="shared" si="31"/>
        <v>hoja</v>
      </c>
      <c r="G48" s="32"/>
      <c r="H48" s="33"/>
      <c r="I48" s="47"/>
      <c r="J48" s="33"/>
      <c r="K48" s="32"/>
      <c r="L48" s="33"/>
      <c r="M48" s="47"/>
      <c r="N48" s="33"/>
      <c r="O48" s="35">
        <f t="shared" si="32"/>
        <v>0</v>
      </c>
      <c r="P48" s="36" t="str">
        <f t="shared" si="33"/>
        <v>hoja</v>
      </c>
    </row>
    <row r="49" ht="15.75" hidden="1" customHeight="1">
      <c r="A49" s="45" t="s">
        <v>47</v>
      </c>
      <c r="B49" s="38"/>
      <c r="C49" s="29">
        <f t="array" ref="C49">INDEX(Bs!O:O,MATCH(A49,Bs!B:B,0),1)</f>
        <v>0</v>
      </c>
      <c r="D49" s="30" t="str">
        <f t="array" ref="D49">INDEX(Bs!D:D,MATCH(A49,Bs!B:B,0),1)</f>
        <v>rollo</v>
      </c>
      <c r="E49" s="46">
        <f t="shared" si="30"/>
        <v>0</v>
      </c>
      <c r="F49" s="30" t="str">
        <f t="shared" si="31"/>
        <v>rollo</v>
      </c>
      <c r="G49" s="32"/>
      <c r="H49" s="33"/>
      <c r="I49" s="47"/>
      <c r="J49" s="33"/>
      <c r="K49" s="32"/>
      <c r="L49" s="33"/>
      <c r="M49" s="47"/>
      <c r="N49" s="33"/>
      <c r="O49" s="35">
        <f t="shared" si="32"/>
        <v>0</v>
      </c>
      <c r="P49" s="36" t="str">
        <f t="shared" si="33"/>
        <v>rollo</v>
      </c>
    </row>
    <row r="50" ht="30.0" hidden="1" customHeight="1">
      <c r="A50" s="45" t="s">
        <v>48</v>
      </c>
      <c r="B50" s="38"/>
      <c r="C50" s="29">
        <f t="array" ref="C50">INDEX(Bs!O:O,MATCH(A50,Bs!B:B,0),1)</f>
        <v>0</v>
      </c>
      <c r="D50" s="30" t="str">
        <f t="array" ref="D50">INDEX(Bs!D:D,MATCH(A50,Bs!B:B,0),1)</f>
        <v>pza</v>
      </c>
      <c r="E50" s="46">
        <f t="shared" si="30"/>
        <v>0</v>
      </c>
      <c r="F50" s="30" t="str">
        <f t="shared" si="31"/>
        <v>pza</v>
      </c>
      <c r="G50" s="32"/>
      <c r="H50" s="33"/>
      <c r="I50" s="47"/>
      <c r="J50" s="33"/>
      <c r="K50" s="32"/>
      <c r="L50" s="33"/>
      <c r="M50" s="47"/>
      <c r="N50" s="33"/>
      <c r="O50" s="35">
        <f t="shared" si="32"/>
        <v>0</v>
      </c>
      <c r="P50" s="36" t="str">
        <f t="shared" si="33"/>
        <v>pza</v>
      </c>
    </row>
    <row r="51" ht="28.5" hidden="1" customHeight="1">
      <c r="A51" s="45" t="s">
        <v>49</v>
      </c>
      <c r="B51" s="38"/>
      <c r="C51" s="29">
        <f t="array" ref="C51">INDEX(Bs!O:O,MATCH(A51,Bs!B:B,0),1)</f>
        <v>0</v>
      </c>
      <c r="D51" s="30" t="str">
        <f t="array" ref="D51">INDEX(Bs!D:D,MATCH(A51,Bs!B:B,0),1)</f>
        <v>pza</v>
      </c>
      <c r="E51" s="46">
        <f t="shared" si="30"/>
        <v>0</v>
      </c>
      <c r="F51" s="30" t="str">
        <f t="shared" si="31"/>
        <v>pza</v>
      </c>
      <c r="G51" s="32"/>
      <c r="H51" s="33"/>
      <c r="I51" s="47"/>
      <c r="J51" s="33"/>
      <c r="K51" s="32"/>
      <c r="L51" s="33"/>
      <c r="M51" s="47"/>
      <c r="N51" s="33"/>
      <c r="O51" s="35">
        <f t="shared" si="32"/>
        <v>0</v>
      </c>
      <c r="P51" s="36" t="str">
        <f t="shared" si="33"/>
        <v>pza</v>
      </c>
    </row>
    <row r="52" ht="30.0" hidden="1" customHeight="1">
      <c r="A52" s="45" t="s">
        <v>50</v>
      </c>
      <c r="B52" s="38"/>
      <c r="C52" s="29">
        <f t="array" ref="C52">INDEX(Bs!O:O,MATCH(A52,Bs!B:B,0),1)</f>
        <v>0</v>
      </c>
      <c r="D52" s="30" t="str">
        <f t="array" ref="D52">INDEX(Bs!D:D,MATCH(A52,Bs!B:B,0),1)</f>
        <v>pza</v>
      </c>
      <c r="E52" s="46">
        <f t="shared" si="30"/>
        <v>0</v>
      </c>
      <c r="F52" s="30" t="str">
        <f t="shared" si="31"/>
        <v>pza</v>
      </c>
      <c r="G52" s="32"/>
      <c r="H52" s="33"/>
      <c r="I52" s="47"/>
      <c r="J52" s="33"/>
      <c r="K52" s="32"/>
      <c r="L52" s="33"/>
      <c r="M52" s="47"/>
      <c r="N52" s="33"/>
      <c r="O52" s="35">
        <f t="shared" si="32"/>
        <v>0</v>
      </c>
      <c r="P52" s="36" t="str">
        <f t="shared" si="33"/>
        <v>pza</v>
      </c>
    </row>
    <row r="53" ht="15.75" hidden="1" customHeight="1">
      <c r="A53" s="45" t="s">
        <v>51</v>
      </c>
      <c r="B53" s="38"/>
      <c r="C53" s="29">
        <f t="array" ref="C53">INDEX(Bs!O:O,MATCH(A53,Bs!B:B,0),1)</f>
        <v>0</v>
      </c>
      <c r="D53" s="30" t="str">
        <f t="array" ref="D53">INDEX(Bs!D:D,MATCH(A53,Bs!B:B,0),1)</f>
        <v>metro</v>
      </c>
      <c r="E53" s="46">
        <f t="shared" si="30"/>
        <v>0</v>
      </c>
      <c r="F53" s="30" t="str">
        <f t="shared" si="31"/>
        <v>metro</v>
      </c>
      <c r="G53" s="32"/>
      <c r="H53" s="33"/>
      <c r="I53" s="47"/>
      <c r="J53" s="33"/>
      <c r="K53" s="32"/>
      <c r="L53" s="33"/>
      <c r="M53" s="47"/>
      <c r="N53" s="33"/>
      <c r="O53" s="35">
        <f t="shared" si="32"/>
        <v>0</v>
      </c>
      <c r="P53" s="36" t="str">
        <f t="shared" si="33"/>
        <v>metro</v>
      </c>
    </row>
    <row r="54" ht="15.75" hidden="1" customHeight="1">
      <c r="A54" s="45" t="s">
        <v>52</v>
      </c>
      <c r="B54" s="38"/>
      <c r="C54" s="29">
        <f t="array" ref="C54">INDEX(Bs!O:O,MATCH(A54,Bs!B:B,0),1)</f>
        <v>0</v>
      </c>
      <c r="D54" s="30" t="str">
        <f t="array" ref="D54">INDEX(Bs!D:D,MATCH(A54,Bs!B:B,0),1)</f>
        <v>carrete</v>
      </c>
      <c r="E54" s="46">
        <f t="shared" si="30"/>
        <v>0</v>
      </c>
      <c r="F54" s="30" t="str">
        <f t="shared" si="31"/>
        <v>carrete</v>
      </c>
      <c r="G54" s="32"/>
      <c r="H54" s="33"/>
      <c r="I54" s="47"/>
      <c r="J54" s="33"/>
      <c r="K54" s="32"/>
      <c r="L54" s="33"/>
      <c r="M54" s="47"/>
      <c r="N54" s="33"/>
      <c r="O54" s="35">
        <f t="shared" si="32"/>
        <v>0</v>
      </c>
      <c r="P54" s="36" t="str">
        <f t="shared" si="33"/>
        <v>carrete</v>
      </c>
    </row>
    <row r="55" ht="15.75" hidden="1" customHeight="1">
      <c r="A55" s="45" t="s">
        <v>53</v>
      </c>
      <c r="B55" s="38"/>
      <c r="C55" s="29">
        <f t="array" ref="C55">INDEX(Bs!O:O,MATCH(A55,Bs!B:B,0),1)</f>
        <v>0</v>
      </c>
      <c r="D55" s="30" t="str">
        <f t="array" ref="D55">INDEX(Bs!D:D,MATCH(A55,Bs!B:B,0),1)</f>
        <v>metro</v>
      </c>
      <c r="E55" s="46">
        <f t="shared" si="30"/>
        <v>0</v>
      </c>
      <c r="F55" s="30" t="str">
        <f t="shared" si="31"/>
        <v>metro</v>
      </c>
      <c r="G55" s="32"/>
      <c r="H55" s="33"/>
      <c r="I55" s="47"/>
      <c r="J55" s="33"/>
      <c r="K55" s="32"/>
      <c r="L55" s="33"/>
      <c r="M55" s="47"/>
      <c r="N55" s="33"/>
      <c r="O55" s="35">
        <f t="shared" si="32"/>
        <v>0</v>
      </c>
      <c r="P55" s="36" t="str">
        <f t="shared" si="33"/>
        <v>metro</v>
      </c>
    </row>
    <row r="56" ht="15.75" hidden="1" customHeight="1">
      <c r="A56" s="45" t="s">
        <v>54</v>
      </c>
      <c r="B56" s="38"/>
      <c r="C56" s="29">
        <f t="array" ref="C56">INDEX(Bs!O:O,MATCH(A56,Bs!B:B,0),1)</f>
        <v>0</v>
      </c>
      <c r="D56" s="30" t="str">
        <f t="array" ref="D56">INDEX(Bs!D:D,MATCH(A56,Bs!B:B,0),1)</f>
        <v>pza</v>
      </c>
      <c r="E56" s="46">
        <f t="shared" si="30"/>
        <v>0</v>
      </c>
      <c r="F56" s="30" t="str">
        <f t="shared" si="31"/>
        <v>pza</v>
      </c>
      <c r="G56" s="32"/>
      <c r="H56" s="33"/>
      <c r="I56" s="47"/>
      <c r="J56" s="33"/>
      <c r="K56" s="32"/>
      <c r="L56" s="33"/>
      <c r="M56" s="47"/>
      <c r="N56" s="33"/>
      <c r="O56" s="35">
        <f t="shared" si="32"/>
        <v>0</v>
      </c>
      <c r="P56" s="36" t="str">
        <f t="shared" si="33"/>
        <v>pza</v>
      </c>
    </row>
    <row r="57" ht="15.75" hidden="1" customHeight="1">
      <c r="A57" s="45" t="s">
        <v>55</v>
      </c>
      <c r="B57" s="38"/>
      <c r="C57" s="29">
        <f t="array" ref="C57">INDEX(Bs!O:O,MATCH(A57,Bs!B:B,0),1)</f>
        <v>0</v>
      </c>
      <c r="D57" s="30" t="str">
        <f t="array" ref="D57">INDEX(Bs!D:D,MATCH(A57,Bs!B:B,0),1)</f>
        <v>pza</v>
      </c>
      <c r="E57" s="46">
        <f t="shared" si="30"/>
        <v>0</v>
      </c>
      <c r="F57" s="30" t="str">
        <f t="shared" si="31"/>
        <v>pza</v>
      </c>
      <c r="G57" s="32"/>
      <c r="H57" s="33"/>
      <c r="I57" s="47"/>
      <c r="J57" s="33"/>
      <c r="K57" s="32"/>
      <c r="L57" s="33"/>
      <c r="M57" s="47"/>
      <c r="N57" s="33"/>
      <c r="O57" s="35">
        <f t="shared" si="32"/>
        <v>0</v>
      </c>
      <c r="P57" s="36" t="str">
        <f t="shared" si="33"/>
        <v>pza</v>
      </c>
    </row>
    <row r="58" ht="15.75" hidden="1" customHeight="1">
      <c r="A58" s="45" t="s">
        <v>56</v>
      </c>
      <c r="B58" s="38"/>
      <c r="C58" s="29">
        <f t="array" ref="C58">INDEX(Bs!O:O,MATCH(A58,Bs!B:B,0),1)</f>
        <v>0</v>
      </c>
      <c r="D58" s="30" t="str">
        <f t="array" ref="D58">INDEX(Bs!D:D,MATCH(A58,Bs!B:B,0),1)</f>
        <v>pza</v>
      </c>
      <c r="E58" s="46">
        <f t="shared" si="30"/>
        <v>0</v>
      </c>
      <c r="F58" s="30" t="str">
        <f t="shared" si="31"/>
        <v>pza</v>
      </c>
      <c r="G58" s="32"/>
      <c r="H58" s="33"/>
      <c r="I58" s="47"/>
      <c r="J58" s="33"/>
      <c r="K58" s="32"/>
      <c r="L58" s="33"/>
      <c r="M58" s="47"/>
      <c r="N58" s="33"/>
      <c r="O58" s="35">
        <f t="shared" si="32"/>
        <v>0</v>
      </c>
      <c r="P58" s="36" t="str">
        <f t="shared" si="33"/>
        <v>pza</v>
      </c>
    </row>
    <row r="59" ht="27.75" hidden="1" customHeight="1">
      <c r="A59" s="45" t="s">
        <v>57</v>
      </c>
      <c r="B59" s="38"/>
      <c r="C59" s="29">
        <f t="array" ref="C59">INDEX(Bs!O:O,MATCH(A59,Bs!B:B,0),1)</f>
        <v>0</v>
      </c>
      <c r="D59" s="30" t="str">
        <f t="array" ref="D59">INDEX(Bs!D:D,MATCH(A59,Bs!B:B,0),1)</f>
        <v>pza</v>
      </c>
      <c r="E59" s="46">
        <f t="shared" si="30"/>
        <v>0</v>
      </c>
      <c r="F59" s="30" t="str">
        <f t="shared" si="31"/>
        <v>pza</v>
      </c>
      <c r="G59" s="32"/>
      <c r="H59" s="33"/>
      <c r="I59" s="47"/>
      <c r="J59" s="33"/>
      <c r="K59" s="32"/>
      <c r="L59" s="33"/>
      <c r="M59" s="47"/>
      <c r="N59" s="33"/>
      <c r="O59" s="35">
        <f t="shared" si="32"/>
        <v>0</v>
      </c>
      <c r="P59" s="36" t="str">
        <f t="shared" si="33"/>
        <v>pza</v>
      </c>
    </row>
    <row r="60" ht="15.75" hidden="1" customHeight="1">
      <c r="A60" s="45" t="s">
        <v>58</v>
      </c>
      <c r="B60" s="38"/>
      <c r="C60" s="29">
        <f t="array" ref="C60">INDEX(Bs!O:O,MATCH(A60,Bs!B:B,0),1)</f>
        <v>0</v>
      </c>
      <c r="D60" s="30" t="str">
        <f t="array" ref="D60">INDEX(Bs!D:D,MATCH(A60,Bs!B:B,0),1)</f>
        <v>bolsa</v>
      </c>
      <c r="E60" s="46">
        <f t="shared" si="30"/>
        <v>0</v>
      </c>
      <c r="F60" s="30" t="str">
        <f t="shared" si="31"/>
        <v>bolsa</v>
      </c>
      <c r="G60" s="32"/>
      <c r="H60" s="33"/>
      <c r="I60" s="47"/>
      <c r="J60" s="33"/>
      <c r="K60" s="32"/>
      <c r="L60" s="33"/>
      <c r="M60" s="47"/>
      <c r="N60" s="33"/>
      <c r="O60" s="35">
        <f t="shared" si="32"/>
        <v>0</v>
      </c>
      <c r="P60" s="36" t="str">
        <f t="shared" si="33"/>
        <v>bolsa</v>
      </c>
    </row>
    <row r="61" ht="15.75" hidden="1" customHeight="1">
      <c r="A61" s="45" t="s">
        <v>59</v>
      </c>
      <c r="B61" s="38"/>
      <c r="C61" s="29">
        <f t="array" ref="C61">INDEX(Bs!O:O,MATCH(A61,Bs!B:B,0),1)</f>
        <v>0</v>
      </c>
      <c r="D61" s="30" t="str">
        <f t="array" ref="D61">INDEX(Bs!D:D,MATCH(A61,Bs!B:B,0),1)</f>
        <v>pza</v>
      </c>
      <c r="E61" s="46">
        <f t="shared" si="30"/>
        <v>0</v>
      </c>
      <c r="F61" s="30" t="str">
        <f t="shared" si="31"/>
        <v>pza</v>
      </c>
      <c r="G61" s="32"/>
      <c r="H61" s="33"/>
      <c r="I61" s="47"/>
      <c r="J61" s="33"/>
      <c r="K61" s="32"/>
      <c r="L61" s="33"/>
      <c r="M61" s="47"/>
      <c r="N61" s="33"/>
      <c r="O61" s="35">
        <f t="shared" si="32"/>
        <v>0</v>
      </c>
      <c r="P61" s="36" t="str">
        <f t="shared" si="33"/>
        <v>pza</v>
      </c>
    </row>
    <row r="62" ht="15.75" hidden="1" customHeight="1">
      <c r="A62" s="45" t="s">
        <v>60</v>
      </c>
      <c r="B62" s="38"/>
      <c r="C62" s="29">
        <f t="array" ref="C62">INDEX(Bs!O:O,MATCH(A62,Bs!B:B,0),1)</f>
        <v>0</v>
      </c>
      <c r="D62" s="30" t="str">
        <f t="array" ref="D62">INDEX(Bs!D:D,MATCH(A62,Bs!B:B,0),1)</f>
        <v>pza</v>
      </c>
      <c r="E62" s="46">
        <f t="shared" si="30"/>
        <v>0</v>
      </c>
      <c r="F62" s="30" t="str">
        <f t="shared" si="31"/>
        <v>pza</v>
      </c>
      <c r="G62" s="32"/>
      <c r="H62" s="33"/>
      <c r="I62" s="47"/>
      <c r="J62" s="33"/>
      <c r="K62" s="32"/>
      <c r="L62" s="33"/>
      <c r="M62" s="47"/>
      <c r="N62" s="33"/>
      <c r="O62" s="35">
        <f t="shared" si="32"/>
        <v>0</v>
      </c>
      <c r="P62" s="36" t="str">
        <f t="shared" si="33"/>
        <v>pza</v>
      </c>
    </row>
    <row r="63" ht="27.75" customHeight="1">
      <c r="A63" s="45" t="s">
        <v>61</v>
      </c>
      <c r="B63" s="38"/>
      <c r="C63" s="29">
        <f t="array" ref="C63">INDEX(Bs!O:O,MATCH(A63,Bs!B:B,0),1)</f>
        <v>1</v>
      </c>
      <c r="D63" s="30" t="str">
        <f t="array" ref="D63">INDEX(Bs!D:D,MATCH(A63,Bs!B:B,0),1)</f>
        <v>pza</v>
      </c>
      <c r="E63" s="46">
        <f t="shared" si="30"/>
        <v>1</v>
      </c>
      <c r="F63" s="30" t="str">
        <f t="shared" si="31"/>
        <v>pza</v>
      </c>
      <c r="G63" s="32"/>
      <c r="H63" s="33"/>
      <c r="I63" s="47"/>
      <c r="J63" s="33"/>
      <c r="K63" s="32"/>
      <c r="L63" s="33"/>
      <c r="M63" s="47"/>
      <c r="N63" s="33"/>
      <c r="O63" s="35">
        <f t="shared" si="32"/>
        <v>1</v>
      </c>
      <c r="P63" s="36" t="str">
        <f t="shared" si="33"/>
        <v>pza</v>
      </c>
    </row>
    <row r="64" ht="15.75" hidden="1" customHeight="1">
      <c r="A64" s="45" t="s">
        <v>62</v>
      </c>
      <c r="B64" s="38"/>
      <c r="C64" s="29">
        <f t="array" ref="C64">INDEX(Bs!O:O,MATCH(A64,Bs!B:B,0),1)</f>
        <v>0</v>
      </c>
      <c r="D64" s="30" t="str">
        <f t="array" ref="D64">INDEX(Bs!D:D,MATCH(A64,Bs!B:B,0),1)</f>
        <v>pza</v>
      </c>
      <c r="E64" s="46">
        <f t="shared" si="30"/>
        <v>0</v>
      </c>
      <c r="F64" s="30" t="str">
        <f t="shared" si="31"/>
        <v>pza</v>
      </c>
      <c r="G64" s="32"/>
      <c r="H64" s="33"/>
      <c r="I64" s="47"/>
      <c r="J64" s="33"/>
      <c r="K64" s="32"/>
      <c r="L64" s="33"/>
      <c r="M64" s="47"/>
      <c r="N64" s="33"/>
      <c r="O64" s="35">
        <f t="shared" si="32"/>
        <v>0</v>
      </c>
      <c r="P64" s="36" t="str">
        <f t="shared" si="33"/>
        <v>pza</v>
      </c>
    </row>
    <row r="65" ht="39.75" customHeight="1">
      <c r="A65" s="45" t="s">
        <v>63</v>
      </c>
      <c r="B65" s="38"/>
      <c r="C65" s="29">
        <f t="array" ref="C65">INDEX(Bs!O:O,MATCH(A65,Bs!B:B,0),1)</f>
        <v>1</v>
      </c>
      <c r="D65" s="30" t="str">
        <f t="array" ref="D65">INDEX(Bs!D:D,MATCH(A65,Bs!B:B,0),1)</f>
        <v>pza</v>
      </c>
      <c r="E65" s="46">
        <f t="shared" si="30"/>
        <v>1</v>
      </c>
      <c r="F65" s="30" t="str">
        <f t="shared" si="31"/>
        <v>pza</v>
      </c>
      <c r="G65" s="32"/>
      <c r="H65" s="33"/>
      <c r="I65" s="47"/>
      <c r="J65" s="33"/>
      <c r="K65" s="32"/>
      <c r="L65" s="33"/>
      <c r="M65" s="47"/>
      <c r="N65" s="33"/>
      <c r="O65" s="35">
        <f t="shared" si="32"/>
        <v>1</v>
      </c>
      <c r="P65" s="36" t="str">
        <f t="shared" si="33"/>
        <v>pza</v>
      </c>
    </row>
    <row r="66" ht="15.75" customHeight="1">
      <c r="A66" s="45" t="s">
        <v>64</v>
      </c>
      <c r="B66" s="38"/>
      <c r="C66" s="29">
        <f t="array" ref="C66">INDEX(Bs!O:O,MATCH(A66,Bs!B:B,0),1)</f>
        <v>1</v>
      </c>
      <c r="D66" s="30" t="str">
        <f t="array" ref="D66">INDEX(Bs!D:D,MATCH(A66,Bs!B:B,0),1)</f>
        <v>pza</v>
      </c>
      <c r="E66" s="46">
        <f t="shared" si="30"/>
        <v>1</v>
      </c>
      <c r="F66" s="30" t="str">
        <f t="shared" si="31"/>
        <v>pza</v>
      </c>
      <c r="G66" s="32"/>
      <c r="H66" s="33"/>
      <c r="I66" s="47"/>
      <c r="J66" s="33"/>
      <c r="K66" s="32"/>
      <c r="L66" s="33"/>
      <c r="M66" s="47"/>
      <c r="N66" s="33"/>
      <c r="O66" s="35">
        <f t="shared" si="32"/>
        <v>1</v>
      </c>
      <c r="P66" s="36" t="str">
        <f t="shared" si="33"/>
        <v>pza</v>
      </c>
    </row>
    <row r="67" ht="27.75" hidden="1" customHeight="1">
      <c r="A67" s="45" t="s">
        <v>65</v>
      </c>
      <c r="B67" s="38"/>
      <c r="C67" s="29">
        <f t="array" ref="C67">INDEX(Bs!O:O,MATCH(A67,Bs!B:B,0),1)</f>
        <v>0</v>
      </c>
      <c r="D67" s="30" t="str">
        <f t="array" ref="D67">INDEX(Bs!D:D,MATCH(A67,Bs!B:B,0),1)</f>
        <v>pza</v>
      </c>
      <c r="E67" s="46">
        <f t="shared" si="30"/>
        <v>0</v>
      </c>
      <c r="F67" s="30" t="str">
        <f t="shared" si="31"/>
        <v>pza</v>
      </c>
      <c r="G67" s="32"/>
      <c r="H67" s="33"/>
      <c r="I67" s="47"/>
      <c r="J67" s="33"/>
      <c r="K67" s="32"/>
      <c r="L67" s="33"/>
      <c r="M67" s="47"/>
      <c r="N67" s="33"/>
      <c r="O67" s="35">
        <f t="shared" si="32"/>
        <v>0</v>
      </c>
      <c r="P67" s="36" t="str">
        <f t="shared" si="33"/>
        <v>pza</v>
      </c>
    </row>
    <row r="68" ht="15.75" hidden="1" customHeight="1">
      <c r="A68" s="45" t="s">
        <v>66</v>
      </c>
      <c r="B68" s="38"/>
      <c r="C68" s="29">
        <f t="array" ref="C68">INDEX(Bs!O:O,MATCH(A68,Bs!B:B,0),1)</f>
        <v>0</v>
      </c>
      <c r="D68" s="30" t="str">
        <f t="array" ref="D68">INDEX(Bs!D:D,MATCH(A68,Bs!B:B,0),1)</f>
        <v>pza</v>
      </c>
      <c r="E68" s="46">
        <f t="shared" si="30"/>
        <v>0</v>
      </c>
      <c r="F68" s="30" t="str">
        <f t="shared" si="31"/>
        <v>pza</v>
      </c>
      <c r="G68" s="32"/>
      <c r="H68" s="33"/>
      <c r="I68" s="47"/>
      <c r="J68" s="33"/>
      <c r="K68" s="32"/>
      <c r="L68" s="33"/>
      <c r="M68" s="47"/>
      <c r="N68" s="33"/>
      <c r="O68" s="35">
        <f t="shared" si="32"/>
        <v>0</v>
      </c>
      <c r="P68" s="36" t="str">
        <f t="shared" si="33"/>
        <v>pza</v>
      </c>
    </row>
    <row r="69" ht="15.75" hidden="1" customHeight="1">
      <c r="A69" s="45" t="s">
        <v>67</v>
      </c>
      <c r="B69" s="38"/>
      <c r="C69" s="29">
        <f t="array" ref="C69">INDEX(Bs!O:O,MATCH(A69,Bs!B:B,0),1)</f>
        <v>0</v>
      </c>
      <c r="D69" s="30" t="str">
        <f t="array" ref="D69">INDEX(Bs!D:D,MATCH(A69,Bs!B:B,0),1)</f>
        <v>pza</v>
      </c>
      <c r="E69" s="46">
        <f t="shared" si="30"/>
        <v>0</v>
      </c>
      <c r="F69" s="30" t="str">
        <f t="shared" si="31"/>
        <v>pza</v>
      </c>
      <c r="G69" s="32"/>
      <c r="H69" s="33"/>
      <c r="I69" s="47"/>
      <c r="J69" s="33"/>
      <c r="K69" s="32"/>
      <c r="L69" s="33"/>
      <c r="M69" s="47"/>
      <c r="N69" s="33"/>
      <c r="O69" s="35">
        <f t="shared" si="32"/>
        <v>0</v>
      </c>
      <c r="P69" s="36" t="str">
        <f t="shared" si="33"/>
        <v>pza</v>
      </c>
    </row>
    <row r="70" ht="27.75" hidden="1" customHeight="1">
      <c r="A70" s="45" t="s">
        <v>68</v>
      </c>
      <c r="B70" s="38"/>
      <c r="C70" s="29">
        <f t="array" ref="C70">INDEX(Bs!O:O,MATCH(A70,Bs!B:B,0),1)</f>
        <v>0</v>
      </c>
      <c r="D70" s="30" t="str">
        <f t="array" ref="D70">INDEX(Bs!D:D,MATCH(A70,Bs!B:B,0),1)</f>
        <v>pza</v>
      </c>
      <c r="E70" s="46">
        <f t="shared" si="30"/>
        <v>0</v>
      </c>
      <c r="F70" s="30" t="str">
        <f t="shared" si="31"/>
        <v>pza</v>
      </c>
      <c r="G70" s="32"/>
      <c r="H70" s="33"/>
      <c r="I70" s="47"/>
      <c r="J70" s="33"/>
      <c r="K70" s="32"/>
      <c r="L70" s="33"/>
      <c r="M70" s="47"/>
      <c r="N70" s="33"/>
      <c r="O70" s="35">
        <f t="shared" si="32"/>
        <v>0</v>
      </c>
      <c r="P70" s="36" t="str">
        <f t="shared" si="33"/>
        <v>pza</v>
      </c>
    </row>
    <row r="71" ht="15.75" customHeight="1">
      <c r="A71" s="45" t="s">
        <v>69</v>
      </c>
      <c r="B71" s="38"/>
      <c r="C71" s="29">
        <f t="array" ref="C71">INDEX(Bs!O:O,MATCH(A71,Bs!B:B,0),1)</f>
        <v>4</v>
      </c>
      <c r="D71" s="30" t="str">
        <f t="array" ref="D71">INDEX(Bs!D:D,MATCH(A71,Bs!B:B,0),1)</f>
        <v>pza</v>
      </c>
      <c r="E71" s="46">
        <f t="shared" si="30"/>
        <v>4</v>
      </c>
      <c r="F71" s="30" t="str">
        <f t="shared" si="31"/>
        <v>pza</v>
      </c>
      <c r="G71" s="32"/>
      <c r="H71" s="33"/>
      <c r="I71" s="47"/>
      <c r="J71" s="33"/>
      <c r="K71" s="32"/>
      <c r="L71" s="33"/>
      <c r="M71" s="47"/>
      <c r="N71" s="33"/>
      <c r="O71" s="35">
        <f t="shared" si="32"/>
        <v>4</v>
      </c>
      <c r="P71" s="36" t="str">
        <f t="shared" si="33"/>
        <v>pza</v>
      </c>
    </row>
    <row r="72" ht="15.75" customHeight="1">
      <c r="A72" s="45" t="s">
        <v>70</v>
      </c>
      <c r="B72" s="38"/>
      <c r="C72" s="29">
        <f t="array" ref="C72">INDEX(Bs!O:O,MATCH(A72,Bs!B:B,0),1)</f>
        <v>8</v>
      </c>
      <c r="D72" s="30" t="str">
        <f t="array" ref="D72">INDEX(Bs!D:D,MATCH(A72,Bs!B:B,0),1)</f>
        <v>pza</v>
      </c>
      <c r="E72" s="46">
        <f t="shared" si="30"/>
        <v>8</v>
      </c>
      <c r="F72" s="30" t="str">
        <f t="shared" si="31"/>
        <v>pza</v>
      </c>
      <c r="G72" s="32"/>
      <c r="H72" s="33"/>
      <c r="I72" s="47"/>
      <c r="J72" s="33"/>
      <c r="K72" s="32"/>
      <c r="L72" s="33"/>
      <c r="M72" s="47"/>
      <c r="N72" s="33"/>
      <c r="O72" s="35">
        <f t="shared" si="32"/>
        <v>8</v>
      </c>
      <c r="P72" s="36" t="str">
        <f t="shared" si="33"/>
        <v>pza</v>
      </c>
    </row>
    <row r="73" ht="15.75" customHeight="1">
      <c r="A73" s="45" t="s">
        <v>71</v>
      </c>
      <c r="B73" s="38"/>
      <c r="C73" s="29">
        <f t="array" ref="C73">INDEX(Bs!O:O,MATCH(A73,Bs!B:B,0),1)</f>
        <v>10</v>
      </c>
      <c r="D73" s="30" t="str">
        <f t="array" ref="D73">INDEX(Bs!D:D,MATCH(A73,Bs!B:B,0),1)</f>
        <v>pza</v>
      </c>
      <c r="E73" s="46">
        <f t="shared" si="30"/>
        <v>10</v>
      </c>
      <c r="F73" s="30" t="str">
        <f t="shared" si="31"/>
        <v>pza</v>
      </c>
      <c r="G73" s="32"/>
      <c r="H73" s="33"/>
      <c r="I73" s="47"/>
      <c r="J73" s="33"/>
      <c r="K73" s="32"/>
      <c r="L73" s="33"/>
      <c r="M73" s="47"/>
      <c r="N73" s="33"/>
      <c r="O73" s="35">
        <f t="shared" si="32"/>
        <v>10</v>
      </c>
      <c r="P73" s="36" t="str">
        <f t="shared" si="33"/>
        <v>pza</v>
      </c>
    </row>
    <row r="74" ht="15.75" customHeight="1">
      <c r="A74" s="45" t="s">
        <v>72</v>
      </c>
      <c r="B74" s="38"/>
      <c r="C74" s="29">
        <f t="array" ref="C74">INDEX(Bs!O:O,MATCH(A74,Bs!B:B,0),1)</f>
        <v>14</v>
      </c>
      <c r="D74" s="30" t="str">
        <f t="array" ref="D74">INDEX(Bs!D:D,MATCH(A74,Bs!B:B,0),1)</f>
        <v>pza</v>
      </c>
      <c r="E74" s="46">
        <f t="shared" si="30"/>
        <v>14</v>
      </c>
      <c r="F74" s="30" t="str">
        <f t="shared" si="31"/>
        <v>pza</v>
      </c>
      <c r="G74" s="32"/>
      <c r="H74" s="33"/>
      <c r="I74" s="47"/>
      <c r="J74" s="33"/>
      <c r="K74" s="32"/>
      <c r="L74" s="33"/>
      <c r="M74" s="47"/>
      <c r="N74" s="33"/>
      <c r="O74" s="35">
        <f t="shared" si="32"/>
        <v>14</v>
      </c>
      <c r="P74" s="36" t="str">
        <f t="shared" si="33"/>
        <v>pza</v>
      </c>
    </row>
    <row r="75" ht="15.75" customHeight="1">
      <c r="A75" s="45" t="s">
        <v>73</v>
      </c>
      <c r="B75" s="38"/>
      <c r="C75" s="29">
        <f t="array" ref="C75">INDEX(Bs!O:O,MATCH(A75,Bs!B:B,0),1)</f>
        <v>14</v>
      </c>
      <c r="D75" s="30" t="str">
        <f t="array" ref="D75">INDEX(Bs!D:D,MATCH(A75,Bs!B:B,0),1)</f>
        <v>pza</v>
      </c>
      <c r="E75" s="46">
        <f t="shared" si="30"/>
        <v>14</v>
      </c>
      <c r="F75" s="30" t="str">
        <f t="shared" si="31"/>
        <v>pza</v>
      </c>
      <c r="G75" s="32"/>
      <c r="H75" s="33"/>
      <c r="I75" s="47"/>
      <c r="J75" s="33"/>
      <c r="K75" s="32"/>
      <c r="L75" s="33"/>
      <c r="M75" s="47"/>
      <c r="N75" s="33"/>
      <c r="O75" s="35">
        <f t="shared" si="32"/>
        <v>14</v>
      </c>
      <c r="P75" s="36" t="str">
        <f t="shared" si="33"/>
        <v>pza</v>
      </c>
    </row>
    <row r="76" ht="15.75" customHeight="1">
      <c r="A76" s="45" t="s">
        <v>74</v>
      </c>
      <c r="B76" s="38"/>
      <c r="C76" s="29">
        <f t="array" ref="C76">INDEX(Bs!O:O,MATCH(A76,Bs!B:B,0),1)</f>
        <v>6</v>
      </c>
      <c r="D76" s="30" t="str">
        <f t="array" ref="D76">INDEX(Bs!D:D,MATCH(A76,Bs!B:B,0),1)</f>
        <v>pza</v>
      </c>
      <c r="E76" s="46">
        <f t="shared" si="30"/>
        <v>6</v>
      </c>
      <c r="F76" s="30" t="str">
        <f t="shared" si="31"/>
        <v>pza</v>
      </c>
      <c r="G76" s="32"/>
      <c r="H76" s="33"/>
      <c r="I76" s="47"/>
      <c r="J76" s="33"/>
      <c r="K76" s="32"/>
      <c r="L76" s="33"/>
      <c r="M76" s="47"/>
      <c r="N76" s="33"/>
      <c r="O76" s="35">
        <f t="shared" si="32"/>
        <v>6</v>
      </c>
      <c r="P76" s="36" t="str">
        <f t="shared" si="33"/>
        <v>pza</v>
      </c>
    </row>
    <row r="77" ht="28.5" customHeight="1">
      <c r="A77" s="45" t="s">
        <v>75</v>
      </c>
      <c r="B77" s="38"/>
      <c r="C77" s="29">
        <f t="array" ref="C77">INDEX(Bs!O:O,MATCH(A77,Bs!B:B,0),1)</f>
        <v>1</v>
      </c>
      <c r="D77" s="30" t="str">
        <f t="array" ref="D77">INDEX(Bs!D:D,MATCH(A77,Bs!B:B,0),1)</f>
        <v>pza</v>
      </c>
      <c r="E77" s="46">
        <f t="shared" si="30"/>
        <v>1</v>
      </c>
      <c r="F77" s="30" t="str">
        <f t="shared" si="31"/>
        <v>pza</v>
      </c>
      <c r="G77" s="32"/>
      <c r="H77" s="33"/>
      <c r="I77" s="47"/>
      <c r="J77" s="33"/>
      <c r="K77" s="32"/>
      <c r="L77" s="33"/>
      <c r="M77" s="47"/>
      <c r="N77" s="33"/>
      <c r="O77" s="35">
        <f t="shared" si="32"/>
        <v>1</v>
      </c>
      <c r="P77" s="36" t="str">
        <f t="shared" si="33"/>
        <v>pza</v>
      </c>
    </row>
    <row r="78" ht="15.75" hidden="1" customHeight="1">
      <c r="A78" s="45" t="s">
        <v>76</v>
      </c>
      <c r="B78" s="38"/>
      <c r="C78" s="29">
        <f t="array" ref="C78">INDEX(Bs!O:O,MATCH(A78,Bs!B:B,0),1)</f>
        <v>0</v>
      </c>
      <c r="D78" s="30" t="str">
        <f t="array" ref="D78">INDEX(Bs!D:D,MATCH(A78,Bs!B:B,0),1)</f>
        <v>rollo</v>
      </c>
      <c r="E78" s="46">
        <f t="shared" si="30"/>
        <v>0</v>
      </c>
      <c r="F78" s="30" t="str">
        <f t="shared" si="31"/>
        <v>rollo</v>
      </c>
      <c r="G78" s="32"/>
      <c r="H78" s="33"/>
      <c r="I78" s="47"/>
      <c r="J78" s="33"/>
      <c r="K78" s="32"/>
      <c r="L78" s="33"/>
      <c r="M78" s="47"/>
      <c r="N78" s="33"/>
      <c r="O78" s="35">
        <f t="shared" si="32"/>
        <v>0</v>
      </c>
      <c r="P78" s="36" t="str">
        <f t="shared" si="33"/>
        <v>rollo</v>
      </c>
    </row>
    <row r="79" ht="15.75" hidden="1" customHeight="1">
      <c r="A79" s="45" t="s">
        <v>77</v>
      </c>
      <c r="B79" s="38"/>
      <c r="C79" s="29">
        <f t="array" ref="C79">INDEX(Bs!O:O,MATCH(A79,Bs!B:B,0),1)</f>
        <v>0</v>
      </c>
      <c r="D79" s="30" t="str">
        <f t="array" ref="D79">INDEX(Bs!D:D,MATCH(A79,Bs!B:B,0),1)</f>
        <v>rollo</v>
      </c>
      <c r="E79" s="46">
        <f t="shared" si="30"/>
        <v>0</v>
      </c>
      <c r="F79" s="30" t="str">
        <f t="shared" si="31"/>
        <v>rollo</v>
      </c>
      <c r="G79" s="32"/>
      <c r="H79" s="33"/>
      <c r="I79" s="47"/>
      <c r="J79" s="33"/>
      <c r="K79" s="32"/>
      <c r="L79" s="33"/>
      <c r="M79" s="47"/>
      <c r="N79" s="33"/>
      <c r="O79" s="35">
        <f t="shared" si="32"/>
        <v>0</v>
      </c>
      <c r="P79" s="36" t="str">
        <f t="shared" si="33"/>
        <v>rollo</v>
      </c>
    </row>
    <row r="80" ht="15.75" hidden="1" customHeight="1">
      <c r="A80" s="45" t="s">
        <v>78</v>
      </c>
      <c r="B80" s="38"/>
      <c r="C80" s="29">
        <f t="array" ref="C80">INDEX(Bs!O:O,MATCH(A80,Bs!B:B,0),1)</f>
        <v>0</v>
      </c>
      <c r="D80" s="30" t="str">
        <f t="array" ref="D80">INDEX(Bs!D:D,MATCH(A80,Bs!B:B,0),1)</f>
        <v>pza</v>
      </c>
      <c r="E80" s="46">
        <f t="shared" si="30"/>
        <v>0</v>
      </c>
      <c r="F80" s="30" t="str">
        <f t="shared" si="31"/>
        <v>pza</v>
      </c>
      <c r="G80" s="32"/>
      <c r="H80" s="33"/>
      <c r="I80" s="47"/>
      <c r="J80" s="33"/>
      <c r="K80" s="32"/>
      <c r="L80" s="33"/>
      <c r="M80" s="47"/>
      <c r="N80" s="33"/>
      <c r="O80" s="35">
        <f t="shared" si="32"/>
        <v>0</v>
      </c>
      <c r="P80" s="36" t="str">
        <f t="shared" si="33"/>
        <v>pza</v>
      </c>
    </row>
    <row r="81" ht="27.75" customHeight="1">
      <c r="A81" s="48" t="s">
        <v>79</v>
      </c>
      <c r="B81" s="40"/>
      <c r="C81" s="29">
        <f t="array" ref="C81">INDEX(Bs!O:O,MATCH(A81,Bs!B:B,0),1)</f>
        <v>1</v>
      </c>
      <c r="D81" s="30" t="str">
        <f t="array" ref="D81">INDEX(Bs!D:D,MATCH(A81,Bs!B:B,0),1)</f>
        <v>rollo</v>
      </c>
      <c r="E81" s="46">
        <f t="shared" si="30"/>
        <v>1</v>
      </c>
      <c r="F81" s="30" t="str">
        <f t="shared" si="31"/>
        <v>rollo</v>
      </c>
      <c r="G81" s="32"/>
      <c r="H81" s="33"/>
      <c r="I81" s="47"/>
      <c r="J81" s="33"/>
      <c r="K81" s="32"/>
      <c r="L81" s="33"/>
      <c r="M81" s="47"/>
      <c r="N81" s="33"/>
      <c r="O81" s="35">
        <f t="shared" si="32"/>
        <v>1</v>
      </c>
      <c r="P81" s="36" t="str">
        <f t="shared" si="33"/>
        <v>rollo</v>
      </c>
    </row>
    <row r="82" ht="15.75" customHeight="1">
      <c r="A82" s="21" t="s">
        <v>80</v>
      </c>
      <c r="B82" s="22"/>
      <c r="C82" s="41" t="s">
        <v>12</v>
      </c>
      <c r="D82" s="22"/>
      <c r="E82" s="41" t="s">
        <v>13</v>
      </c>
      <c r="F82" s="22"/>
      <c r="G82" s="42"/>
      <c r="H82" s="22"/>
      <c r="I82" s="41"/>
      <c r="J82" s="22"/>
      <c r="K82" s="42"/>
      <c r="L82" s="22"/>
      <c r="M82" s="41"/>
      <c r="N82" s="22"/>
      <c r="O82" s="43">
        <v>1.0</v>
      </c>
      <c r="P82" s="44"/>
    </row>
    <row r="83" ht="25.5" customHeight="1">
      <c r="A83" s="49" t="s">
        <v>81</v>
      </c>
      <c r="B83" s="50"/>
      <c r="C83" s="29">
        <f t="array" ref="C83">INDEX(Bs!O:O,MATCH(A83,Bs!B:B,0),1)</f>
        <v>6</v>
      </c>
      <c r="D83" s="30" t="str">
        <f t="array" ref="D83">INDEX(Bs!D:D,MATCH(A83,Bs!B:B,0),1)</f>
        <v>pza</v>
      </c>
      <c r="E83" s="46">
        <f t="shared" ref="E83:E100" si="34">C83*C$10</f>
        <v>6</v>
      </c>
      <c r="F83" s="30" t="str">
        <f t="shared" ref="F83:F100" si="35">D83</f>
        <v>pza</v>
      </c>
      <c r="G83" s="32"/>
      <c r="H83" s="33"/>
      <c r="I83" s="47"/>
      <c r="J83" s="33"/>
      <c r="K83" s="32"/>
      <c r="L83" s="33"/>
      <c r="M83" s="47"/>
      <c r="N83" s="33"/>
      <c r="O83" s="35">
        <f t="shared" ref="O83:O100" si="36">E83+I83+M83</f>
        <v>6</v>
      </c>
      <c r="P83" s="36" t="str">
        <f t="shared" ref="P83:P100" si="37">D83</f>
        <v>pza</v>
      </c>
    </row>
    <row r="84" ht="27.75" hidden="1" customHeight="1">
      <c r="A84" s="45" t="s">
        <v>82</v>
      </c>
      <c r="B84" s="38"/>
      <c r="C84" s="29">
        <f t="array" ref="C84">INDEX(Bs!O:O,MATCH(A84,Bs!B:B,0),1)</f>
        <v>0</v>
      </c>
      <c r="D84" s="30" t="str">
        <f t="array" ref="D84">INDEX(Bs!D:D,MATCH(A84,Bs!B:B,0),1)</f>
        <v>hoja</v>
      </c>
      <c r="E84" s="46">
        <f t="shared" si="34"/>
        <v>0</v>
      </c>
      <c r="F84" s="30" t="str">
        <f t="shared" si="35"/>
        <v>hoja</v>
      </c>
      <c r="G84" s="32"/>
      <c r="H84" s="33"/>
      <c r="I84" s="47"/>
      <c r="J84" s="33"/>
      <c r="K84" s="32"/>
      <c r="L84" s="33"/>
      <c r="M84" s="47"/>
      <c r="N84" s="33"/>
      <c r="O84" s="35">
        <f t="shared" si="36"/>
        <v>0</v>
      </c>
      <c r="P84" s="36" t="str">
        <f t="shared" si="37"/>
        <v>hoja</v>
      </c>
    </row>
    <row r="85" ht="15.75" hidden="1" customHeight="1">
      <c r="A85" s="45" t="s">
        <v>83</v>
      </c>
      <c r="B85" s="38"/>
      <c r="C85" s="29">
        <f t="array" ref="C85">INDEX(Bs!O:O,MATCH(A85,Bs!B:B,0),1)</f>
        <v>0</v>
      </c>
      <c r="D85" s="30" t="str">
        <f t="array" ref="D85">INDEX(Bs!D:D,MATCH(A85,Bs!B:B,0),1)</f>
        <v>pza</v>
      </c>
      <c r="E85" s="46">
        <f t="shared" si="34"/>
        <v>0</v>
      </c>
      <c r="F85" s="30" t="str">
        <f t="shared" si="35"/>
        <v>pza</v>
      </c>
      <c r="G85" s="32"/>
      <c r="H85" s="33"/>
      <c r="I85" s="47"/>
      <c r="J85" s="33"/>
      <c r="K85" s="32"/>
      <c r="L85" s="33"/>
      <c r="M85" s="47"/>
      <c r="N85" s="33"/>
      <c r="O85" s="35">
        <f t="shared" si="36"/>
        <v>0</v>
      </c>
      <c r="P85" s="36" t="str">
        <f t="shared" si="37"/>
        <v>pza</v>
      </c>
    </row>
    <row r="86" ht="15.75" hidden="1" customHeight="1">
      <c r="A86" s="45" t="s">
        <v>84</v>
      </c>
      <c r="B86" s="38"/>
      <c r="C86" s="29">
        <f t="array" ref="C86">INDEX(Bs!O:O,MATCH(A86,Bs!B:B,0),1)</f>
        <v>0</v>
      </c>
      <c r="D86" s="30" t="str">
        <f t="array" ref="D86">INDEX(Bs!D:D,MATCH(A86,Bs!B:B,0),1)</f>
        <v>pza</v>
      </c>
      <c r="E86" s="46">
        <f t="shared" si="34"/>
        <v>0</v>
      </c>
      <c r="F86" s="30" t="str">
        <f t="shared" si="35"/>
        <v>pza</v>
      </c>
      <c r="G86" s="32"/>
      <c r="H86" s="33"/>
      <c r="I86" s="47"/>
      <c r="J86" s="33"/>
      <c r="K86" s="32"/>
      <c r="L86" s="33"/>
      <c r="M86" s="47"/>
      <c r="N86" s="33"/>
      <c r="O86" s="35">
        <f t="shared" si="36"/>
        <v>0</v>
      </c>
      <c r="P86" s="36" t="str">
        <f t="shared" si="37"/>
        <v>pza</v>
      </c>
    </row>
    <row r="87" ht="15.75" hidden="1" customHeight="1">
      <c r="A87" s="45" t="s">
        <v>85</v>
      </c>
      <c r="B87" s="38"/>
      <c r="C87" s="29">
        <f t="array" ref="C87">INDEX(Bs!O:O,MATCH(A87,Bs!B:B,0),1)</f>
        <v>0</v>
      </c>
      <c r="D87" s="30" t="str">
        <f t="array" ref="D87">INDEX(Bs!D:D,MATCH(A87,Bs!B:B,0),1)</f>
        <v>pza</v>
      </c>
      <c r="E87" s="46">
        <f t="shared" si="34"/>
        <v>0</v>
      </c>
      <c r="F87" s="30" t="str">
        <f t="shared" si="35"/>
        <v>pza</v>
      </c>
      <c r="G87" s="32"/>
      <c r="H87" s="33"/>
      <c r="I87" s="47"/>
      <c r="J87" s="33"/>
      <c r="K87" s="32"/>
      <c r="L87" s="33"/>
      <c r="M87" s="47"/>
      <c r="N87" s="33"/>
      <c r="O87" s="35">
        <f t="shared" si="36"/>
        <v>0</v>
      </c>
      <c r="P87" s="36" t="str">
        <f t="shared" si="37"/>
        <v>pza</v>
      </c>
    </row>
    <row r="88" ht="15.75" hidden="1" customHeight="1">
      <c r="A88" s="45" t="s">
        <v>86</v>
      </c>
      <c r="B88" s="38"/>
      <c r="C88" s="29">
        <f t="array" ref="C88">INDEX(Bs!O:O,MATCH(A88,Bs!B:B,0),1)</f>
        <v>0</v>
      </c>
      <c r="D88" s="30" t="str">
        <f t="array" ref="D88">INDEX(Bs!D:D,MATCH(A88,Bs!B:B,0),1)</f>
        <v>pza</v>
      </c>
      <c r="E88" s="46">
        <f t="shared" si="34"/>
        <v>0</v>
      </c>
      <c r="F88" s="30" t="str">
        <f t="shared" si="35"/>
        <v>pza</v>
      </c>
      <c r="G88" s="32"/>
      <c r="H88" s="33"/>
      <c r="I88" s="47"/>
      <c r="J88" s="33"/>
      <c r="K88" s="32"/>
      <c r="L88" s="33"/>
      <c r="M88" s="47"/>
      <c r="N88" s="33"/>
      <c r="O88" s="35">
        <f t="shared" si="36"/>
        <v>0</v>
      </c>
      <c r="P88" s="36" t="str">
        <f t="shared" si="37"/>
        <v>pza</v>
      </c>
    </row>
    <row r="89" ht="27.75" hidden="1" customHeight="1">
      <c r="A89" s="45" t="s">
        <v>87</v>
      </c>
      <c r="B89" s="38"/>
      <c r="C89" s="29">
        <f t="array" ref="C89">INDEX(Bs!O:O,MATCH(A89,Bs!B:B,0),1)</f>
        <v>0</v>
      </c>
      <c r="D89" s="30" t="str">
        <f t="array" ref="D89">INDEX(Bs!D:D,MATCH(A89,Bs!B:B,0),1)</f>
        <v>pza</v>
      </c>
      <c r="E89" s="46">
        <f t="shared" si="34"/>
        <v>0</v>
      </c>
      <c r="F89" s="30" t="str">
        <f t="shared" si="35"/>
        <v>pza</v>
      </c>
      <c r="G89" s="32"/>
      <c r="H89" s="33"/>
      <c r="I89" s="47"/>
      <c r="J89" s="33"/>
      <c r="K89" s="32"/>
      <c r="L89" s="33"/>
      <c r="M89" s="47"/>
      <c r="N89" s="33"/>
      <c r="O89" s="35">
        <f t="shared" si="36"/>
        <v>0</v>
      </c>
      <c r="P89" s="36" t="str">
        <f t="shared" si="37"/>
        <v>pza</v>
      </c>
    </row>
    <row r="90" ht="15.75" hidden="1" customHeight="1">
      <c r="A90" s="45" t="s">
        <v>88</v>
      </c>
      <c r="B90" s="38"/>
      <c r="C90" s="29">
        <f t="array" ref="C90">INDEX(Bs!O:O,MATCH(A90,Bs!B:B,0),1)</f>
        <v>0</v>
      </c>
      <c r="D90" s="30" t="str">
        <f t="array" ref="D90">INDEX(Bs!D:D,MATCH(A90,Bs!B:B,0),1)</f>
        <v>pza</v>
      </c>
      <c r="E90" s="46">
        <f t="shared" si="34"/>
        <v>0</v>
      </c>
      <c r="F90" s="30" t="str">
        <f t="shared" si="35"/>
        <v>pza</v>
      </c>
      <c r="G90" s="32"/>
      <c r="H90" s="33"/>
      <c r="I90" s="47"/>
      <c r="J90" s="33"/>
      <c r="K90" s="32"/>
      <c r="L90" s="33"/>
      <c r="M90" s="47"/>
      <c r="N90" s="33"/>
      <c r="O90" s="35">
        <f t="shared" si="36"/>
        <v>0</v>
      </c>
      <c r="P90" s="36" t="str">
        <f t="shared" si="37"/>
        <v>pza</v>
      </c>
    </row>
    <row r="91" ht="15.75" hidden="1" customHeight="1">
      <c r="A91" s="45" t="s">
        <v>89</v>
      </c>
      <c r="B91" s="38"/>
      <c r="C91" s="29">
        <f t="array" ref="C91">INDEX(Bs!O:O,MATCH(A91,Bs!B:B,0),1)</f>
        <v>0</v>
      </c>
      <c r="D91" s="30" t="str">
        <f t="array" ref="D91">INDEX(Bs!D:D,MATCH(A91,Bs!B:B,0),1)</f>
        <v>pza</v>
      </c>
      <c r="E91" s="46">
        <f t="shared" si="34"/>
        <v>0</v>
      </c>
      <c r="F91" s="30" t="str">
        <f t="shared" si="35"/>
        <v>pza</v>
      </c>
      <c r="G91" s="32"/>
      <c r="H91" s="33"/>
      <c r="I91" s="47"/>
      <c r="J91" s="33"/>
      <c r="K91" s="32"/>
      <c r="L91" s="33"/>
      <c r="M91" s="47"/>
      <c r="N91" s="33"/>
      <c r="O91" s="35">
        <f t="shared" si="36"/>
        <v>0</v>
      </c>
      <c r="P91" s="36" t="str">
        <f t="shared" si="37"/>
        <v>pza</v>
      </c>
    </row>
    <row r="92" ht="15.75" hidden="1" customHeight="1">
      <c r="A92" s="45" t="s">
        <v>90</v>
      </c>
      <c r="B92" s="38"/>
      <c r="C92" s="29">
        <f t="array" ref="C92">INDEX(Bs!O:O,MATCH(A92,Bs!B:B,0),1)</f>
        <v>0</v>
      </c>
      <c r="D92" s="30" t="str">
        <f t="array" ref="D92">INDEX(Bs!D:D,MATCH(A92,Bs!B:B,0),1)</f>
        <v>pza</v>
      </c>
      <c r="E92" s="46">
        <f t="shared" si="34"/>
        <v>0</v>
      </c>
      <c r="F92" s="30" t="str">
        <f t="shared" si="35"/>
        <v>pza</v>
      </c>
      <c r="G92" s="32"/>
      <c r="H92" s="33"/>
      <c r="I92" s="47"/>
      <c r="J92" s="33"/>
      <c r="K92" s="32"/>
      <c r="L92" s="33"/>
      <c r="M92" s="47"/>
      <c r="N92" s="33"/>
      <c r="O92" s="35">
        <f t="shared" si="36"/>
        <v>0</v>
      </c>
      <c r="P92" s="36" t="str">
        <f t="shared" si="37"/>
        <v>pza</v>
      </c>
    </row>
    <row r="93" ht="15.75" hidden="1" customHeight="1">
      <c r="A93" s="45" t="s">
        <v>91</v>
      </c>
      <c r="B93" s="38"/>
      <c r="C93" s="29">
        <f t="array" ref="C93">INDEX(Bs!O:O,MATCH(A93,Bs!B:B,0),1)</f>
        <v>0</v>
      </c>
      <c r="D93" s="30" t="str">
        <f t="array" ref="D93">INDEX(Bs!D:D,MATCH(A93,Bs!B:B,0),1)</f>
        <v>pza</v>
      </c>
      <c r="E93" s="46">
        <f t="shared" si="34"/>
        <v>0</v>
      </c>
      <c r="F93" s="30" t="str">
        <f t="shared" si="35"/>
        <v>pza</v>
      </c>
      <c r="G93" s="32"/>
      <c r="H93" s="33"/>
      <c r="I93" s="47"/>
      <c r="J93" s="33"/>
      <c r="K93" s="32"/>
      <c r="L93" s="33"/>
      <c r="M93" s="47"/>
      <c r="N93" s="33"/>
      <c r="O93" s="35">
        <f t="shared" si="36"/>
        <v>0</v>
      </c>
      <c r="P93" s="36" t="str">
        <f t="shared" si="37"/>
        <v>pza</v>
      </c>
    </row>
    <row r="94" ht="15.75" hidden="1" customHeight="1">
      <c r="A94" s="45" t="s">
        <v>92</v>
      </c>
      <c r="B94" s="38"/>
      <c r="C94" s="29">
        <f t="array" ref="C94">INDEX(Bs!O:O,MATCH(A94,Bs!B:B,0),1)</f>
        <v>0</v>
      </c>
      <c r="D94" s="30" t="str">
        <f t="array" ref="D94">INDEX(Bs!D:D,MATCH(A94,Bs!B:B,0),1)</f>
        <v>pza</v>
      </c>
      <c r="E94" s="46">
        <f t="shared" si="34"/>
        <v>0</v>
      </c>
      <c r="F94" s="30" t="str">
        <f t="shared" si="35"/>
        <v>pza</v>
      </c>
      <c r="G94" s="32"/>
      <c r="H94" s="33"/>
      <c r="I94" s="47"/>
      <c r="J94" s="33"/>
      <c r="K94" s="32"/>
      <c r="L94" s="33"/>
      <c r="M94" s="47"/>
      <c r="N94" s="33"/>
      <c r="O94" s="35">
        <f t="shared" si="36"/>
        <v>0</v>
      </c>
      <c r="P94" s="36" t="str">
        <f t="shared" si="37"/>
        <v>pza</v>
      </c>
    </row>
    <row r="95" ht="27.75" hidden="1" customHeight="1">
      <c r="A95" s="45" t="s">
        <v>93</v>
      </c>
      <c r="B95" s="38"/>
      <c r="C95" s="29">
        <f t="array" ref="C95">INDEX(Bs!O:O,MATCH(A95,Bs!B:B,0),1)</f>
        <v>0</v>
      </c>
      <c r="D95" s="30" t="str">
        <f t="array" ref="D95">INDEX(Bs!D:D,MATCH(A95,Bs!B:B,0),1)</f>
        <v>pza</v>
      </c>
      <c r="E95" s="46">
        <f t="shared" si="34"/>
        <v>0</v>
      </c>
      <c r="F95" s="30" t="str">
        <f t="shared" si="35"/>
        <v>pza</v>
      </c>
      <c r="G95" s="32"/>
      <c r="H95" s="33"/>
      <c r="I95" s="47"/>
      <c r="J95" s="33"/>
      <c r="K95" s="32"/>
      <c r="L95" s="33"/>
      <c r="M95" s="47"/>
      <c r="N95" s="33"/>
      <c r="O95" s="35">
        <f t="shared" si="36"/>
        <v>0</v>
      </c>
      <c r="P95" s="36" t="str">
        <f t="shared" si="37"/>
        <v>pza</v>
      </c>
    </row>
    <row r="96" ht="15.75" customHeight="1">
      <c r="A96" s="45" t="s">
        <v>94</v>
      </c>
      <c r="B96" s="38"/>
      <c r="C96" s="29">
        <f t="array" ref="C96">INDEX(Bs!O:O,MATCH(A96,Bs!B:B,0),1)</f>
        <v>2</v>
      </c>
      <c r="D96" s="30" t="str">
        <f t="array" ref="D96">INDEX(Bs!D:D,MATCH(A96,Bs!B:B,0),1)</f>
        <v>pza</v>
      </c>
      <c r="E96" s="46">
        <f t="shared" si="34"/>
        <v>2</v>
      </c>
      <c r="F96" s="30" t="str">
        <f t="shared" si="35"/>
        <v>pza</v>
      </c>
      <c r="G96" s="32"/>
      <c r="H96" s="33"/>
      <c r="I96" s="47"/>
      <c r="J96" s="33"/>
      <c r="K96" s="32"/>
      <c r="L96" s="33"/>
      <c r="M96" s="47"/>
      <c r="N96" s="33"/>
      <c r="O96" s="35">
        <f t="shared" si="36"/>
        <v>2</v>
      </c>
      <c r="P96" s="36" t="str">
        <f t="shared" si="37"/>
        <v>pza</v>
      </c>
    </row>
    <row r="97" ht="27.75" hidden="1" customHeight="1">
      <c r="A97" s="45" t="s">
        <v>95</v>
      </c>
      <c r="B97" s="38"/>
      <c r="C97" s="29">
        <f t="array" ref="C97">INDEX(Bs!O:O,MATCH(A97,Bs!B:B,0),1)</f>
        <v>0</v>
      </c>
      <c r="D97" s="30" t="str">
        <f t="array" ref="D97">INDEX(Bs!D:D,MATCH(A97,Bs!B:B,0),1)</f>
        <v>pza</v>
      </c>
      <c r="E97" s="46">
        <f t="shared" si="34"/>
        <v>0</v>
      </c>
      <c r="F97" s="30" t="str">
        <f t="shared" si="35"/>
        <v>pza</v>
      </c>
      <c r="G97" s="32"/>
      <c r="H97" s="33"/>
      <c r="I97" s="47"/>
      <c r="J97" s="33"/>
      <c r="K97" s="32"/>
      <c r="L97" s="33"/>
      <c r="M97" s="47"/>
      <c r="N97" s="33"/>
      <c r="O97" s="35">
        <f t="shared" si="36"/>
        <v>0</v>
      </c>
      <c r="P97" s="36" t="str">
        <f t="shared" si="37"/>
        <v>pza</v>
      </c>
    </row>
    <row r="98" ht="15.75" hidden="1" customHeight="1">
      <c r="A98" s="45" t="s">
        <v>96</v>
      </c>
      <c r="B98" s="38"/>
      <c r="C98" s="29">
        <f t="array" ref="C98">INDEX(Bs!O:O,MATCH(A98,Bs!B:B,0),1)</f>
        <v>0</v>
      </c>
      <c r="D98" s="30" t="str">
        <f t="array" ref="D98">INDEX(Bs!D:D,MATCH(A98,Bs!B:B,0),1)</f>
        <v>pza</v>
      </c>
      <c r="E98" s="46">
        <f t="shared" si="34"/>
        <v>0</v>
      </c>
      <c r="F98" s="30" t="str">
        <f t="shared" si="35"/>
        <v>pza</v>
      </c>
      <c r="G98" s="32"/>
      <c r="H98" s="33"/>
      <c r="I98" s="47"/>
      <c r="J98" s="33"/>
      <c r="K98" s="32"/>
      <c r="L98" s="33"/>
      <c r="M98" s="47"/>
      <c r="N98" s="33"/>
      <c r="O98" s="35">
        <f t="shared" si="36"/>
        <v>0</v>
      </c>
      <c r="P98" s="36" t="str">
        <f t="shared" si="37"/>
        <v>pza</v>
      </c>
    </row>
    <row r="99" ht="15.75" hidden="1" customHeight="1">
      <c r="A99" s="45" t="s">
        <v>97</v>
      </c>
      <c r="B99" s="38"/>
      <c r="C99" s="29">
        <f t="array" ref="C99">INDEX(Bs!O:O,MATCH(A99,Bs!B:B,0),1)</f>
        <v>0</v>
      </c>
      <c r="D99" s="30" t="str">
        <f t="array" ref="D99">INDEX(Bs!D:D,MATCH(A99,Bs!B:B,0),1)</f>
        <v>pza</v>
      </c>
      <c r="E99" s="46">
        <f t="shared" si="34"/>
        <v>0</v>
      </c>
      <c r="F99" s="30" t="str">
        <f t="shared" si="35"/>
        <v>pza</v>
      </c>
      <c r="G99" s="32"/>
      <c r="H99" s="33"/>
      <c r="I99" s="47"/>
      <c r="J99" s="33"/>
      <c r="K99" s="32"/>
      <c r="L99" s="33"/>
      <c r="M99" s="47"/>
      <c r="N99" s="33"/>
      <c r="O99" s="35">
        <f t="shared" si="36"/>
        <v>0</v>
      </c>
      <c r="P99" s="36" t="str">
        <f t="shared" si="37"/>
        <v>pza</v>
      </c>
    </row>
    <row r="100" ht="15.75" hidden="1" customHeight="1">
      <c r="A100" s="48" t="s">
        <v>98</v>
      </c>
      <c r="B100" s="40"/>
      <c r="C100" s="29">
        <f t="array" ref="C100">INDEX(Bs!O:O,MATCH(A100,Bs!B:B,0),1)</f>
        <v>0</v>
      </c>
      <c r="D100" s="30" t="str">
        <f t="array" ref="D100">INDEX(Bs!D:D,MATCH(A100,Bs!B:B,0),1)</f>
        <v>pza</v>
      </c>
      <c r="E100" s="46">
        <f t="shared" si="34"/>
        <v>0</v>
      </c>
      <c r="F100" s="30" t="str">
        <f t="shared" si="35"/>
        <v>pza</v>
      </c>
      <c r="G100" s="32"/>
      <c r="H100" s="33"/>
      <c r="I100" s="47"/>
      <c r="J100" s="33"/>
      <c r="K100" s="32"/>
      <c r="L100" s="33"/>
      <c r="M100" s="47"/>
      <c r="N100" s="33"/>
      <c r="O100" s="35">
        <f t="shared" si="36"/>
        <v>0</v>
      </c>
      <c r="P100" s="36" t="str">
        <f t="shared" si="37"/>
        <v>pza</v>
      </c>
    </row>
    <row r="101" ht="15.75" customHeight="1">
      <c r="A101" s="51" t="s">
        <v>99</v>
      </c>
      <c r="B101" s="52"/>
      <c r="C101" s="53" t="s">
        <v>12</v>
      </c>
      <c r="D101" s="52"/>
      <c r="E101" s="53" t="s">
        <v>13</v>
      </c>
      <c r="F101" s="52"/>
      <c r="G101" s="54"/>
      <c r="H101" s="52"/>
      <c r="I101" s="53"/>
      <c r="J101" s="52"/>
      <c r="K101" s="54"/>
      <c r="L101" s="52"/>
      <c r="M101" s="53"/>
      <c r="N101" s="52"/>
      <c r="O101" s="55">
        <v>1.0</v>
      </c>
      <c r="P101" s="56"/>
    </row>
    <row r="102" ht="15.75" hidden="1" customHeight="1">
      <c r="A102" s="57" t="s">
        <v>100</v>
      </c>
      <c r="B102" s="50"/>
      <c r="C102" s="29">
        <f t="array" ref="C102">INDEX(Bs!O:O,MATCH(A102,Bs!B:B,0),1)</f>
        <v>0</v>
      </c>
      <c r="D102" s="30" t="str">
        <f t="array" ref="D102">INDEX(Bs!D:D,MATCH(A102,Bs!B:B,0),1)</f>
        <v>pza</v>
      </c>
      <c r="E102" s="46">
        <f t="shared" ref="E102:E142" si="38">C102*C$10</f>
        <v>0</v>
      </c>
      <c r="F102" s="30" t="str">
        <f t="shared" ref="F102:F142" si="39">D102</f>
        <v>pza</v>
      </c>
      <c r="G102" s="32"/>
      <c r="H102" s="33"/>
      <c r="I102" s="47"/>
      <c r="J102" s="33"/>
      <c r="K102" s="32"/>
      <c r="L102" s="33"/>
      <c r="M102" s="47"/>
      <c r="N102" s="33"/>
      <c r="O102" s="35">
        <f t="shared" ref="O102:O142" si="40">E102+I102+M102</f>
        <v>0</v>
      </c>
      <c r="P102" s="36" t="str">
        <f t="shared" ref="P102:P142" si="41">D102</f>
        <v>pza</v>
      </c>
    </row>
    <row r="103" ht="15.75" hidden="1" customHeight="1">
      <c r="A103" s="58" t="s">
        <v>101</v>
      </c>
      <c r="B103" s="38"/>
      <c r="C103" s="29">
        <f t="array" ref="C103">INDEX(Bs!O:O,MATCH(A103,Bs!B:B,0),1)</f>
        <v>0</v>
      </c>
      <c r="D103" s="30" t="str">
        <f t="array" ref="D103">INDEX(Bs!D:D,MATCH(A103,Bs!B:B,0),1)</f>
        <v>pza</v>
      </c>
      <c r="E103" s="46">
        <f t="shared" si="38"/>
        <v>0</v>
      </c>
      <c r="F103" s="30" t="str">
        <f t="shared" si="39"/>
        <v>pza</v>
      </c>
      <c r="G103" s="32"/>
      <c r="H103" s="33"/>
      <c r="I103" s="47"/>
      <c r="J103" s="33"/>
      <c r="K103" s="32"/>
      <c r="L103" s="33"/>
      <c r="M103" s="47"/>
      <c r="N103" s="33"/>
      <c r="O103" s="35">
        <f t="shared" si="40"/>
        <v>0</v>
      </c>
      <c r="P103" s="36" t="str">
        <f t="shared" si="41"/>
        <v>pza</v>
      </c>
    </row>
    <row r="104" ht="15.75" hidden="1" customHeight="1">
      <c r="A104" s="58" t="s">
        <v>102</v>
      </c>
      <c r="B104" s="38"/>
      <c r="C104" s="29">
        <f t="array" ref="C104">INDEX(Bs!O:O,MATCH(A104,Bs!B:B,0),1)</f>
        <v>0</v>
      </c>
      <c r="D104" s="30" t="str">
        <f t="array" ref="D104">INDEX(Bs!D:D,MATCH(A104,Bs!B:B,0),1)</f>
        <v>bolsita</v>
      </c>
      <c r="E104" s="46">
        <f t="shared" si="38"/>
        <v>0</v>
      </c>
      <c r="F104" s="30" t="str">
        <f t="shared" si="39"/>
        <v>bolsita</v>
      </c>
      <c r="G104" s="32"/>
      <c r="H104" s="33"/>
      <c r="I104" s="47"/>
      <c r="J104" s="33"/>
      <c r="K104" s="32"/>
      <c r="L104" s="33"/>
      <c r="M104" s="47"/>
      <c r="N104" s="33"/>
      <c r="O104" s="35">
        <f t="shared" si="40"/>
        <v>0</v>
      </c>
      <c r="P104" s="36" t="str">
        <f t="shared" si="41"/>
        <v>bolsita</v>
      </c>
    </row>
    <row r="105" ht="15.75" hidden="1" customHeight="1">
      <c r="A105" s="58" t="s">
        <v>103</v>
      </c>
      <c r="B105" s="38"/>
      <c r="C105" s="29">
        <f t="array" ref="C105">INDEX(Bs!O:O,MATCH(A105,Bs!B:B,0),1)</f>
        <v>0</v>
      </c>
      <c r="D105" s="30" t="str">
        <f t="array" ref="D105">INDEX(Bs!D:D,MATCH(A105,Bs!B:B,0),1)</f>
        <v>pza</v>
      </c>
      <c r="E105" s="46">
        <f t="shared" si="38"/>
        <v>0</v>
      </c>
      <c r="F105" s="30" t="str">
        <f t="shared" si="39"/>
        <v>pza</v>
      </c>
      <c r="G105" s="32"/>
      <c r="H105" s="33"/>
      <c r="I105" s="47"/>
      <c r="J105" s="33"/>
      <c r="K105" s="32"/>
      <c r="L105" s="33"/>
      <c r="M105" s="47"/>
      <c r="N105" s="33"/>
      <c r="O105" s="35">
        <f t="shared" si="40"/>
        <v>0</v>
      </c>
      <c r="P105" s="36" t="str">
        <f t="shared" si="41"/>
        <v>pza</v>
      </c>
    </row>
    <row r="106" ht="27.75" hidden="1" customHeight="1">
      <c r="A106" s="58" t="s">
        <v>104</v>
      </c>
      <c r="B106" s="38"/>
      <c r="C106" s="29">
        <f t="array" ref="C106">INDEX(Bs!O:O,MATCH(A106,Bs!B:B,0),1)</f>
        <v>0</v>
      </c>
      <c r="D106" s="30" t="str">
        <f t="array" ref="D106">INDEX(Bs!D:D,MATCH(A106,Bs!B:B,0),1)</f>
        <v>pza</v>
      </c>
      <c r="E106" s="46">
        <f t="shared" si="38"/>
        <v>0</v>
      </c>
      <c r="F106" s="30" t="str">
        <f t="shared" si="39"/>
        <v>pza</v>
      </c>
      <c r="G106" s="32"/>
      <c r="H106" s="33"/>
      <c r="I106" s="47"/>
      <c r="J106" s="33"/>
      <c r="K106" s="32"/>
      <c r="L106" s="33"/>
      <c r="M106" s="47"/>
      <c r="N106" s="33"/>
      <c r="O106" s="35">
        <f t="shared" si="40"/>
        <v>0</v>
      </c>
      <c r="P106" s="36" t="str">
        <f t="shared" si="41"/>
        <v>pza</v>
      </c>
    </row>
    <row r="107" ht="15.75" hidden="1" customHeight="1">
      <c r="A107" s="58" t="s">
        <v>105</v>
      </c>
      <c r="B107" s="38"/>
      <c r="C107" s="29">
        <f t="array" ref="C107">INDEX(Bs!O:O,MATCH(A107,Bs!B:B,0),1)</f>
        <v>0</v>
      </c>
      <c r="D107" s="30" t="str">
        <f t="array" ref="D107">INDEX(Bs!D:D,MATCH(A107,Bs!B:B,0),1)</f>
        <v>pza</v>
      </c>
      <c r="E107" s="46">
        <f t="shared" si="38"/>
        <v>0</v>
      </c>
      <c r="F107" s="30" t="str">
        <f t="shared" si="39"/>
        <v>pza</v>
      </c>
      <c r="G107" s="32"/>
      <c r="H107" s="33"/>
      <c r="I107" s="47"/>
      <c r="J107" s="33"/>
      <c r="K107" s="32"/>
      <c r="L107" s="33"/>
      <c r="M107" s="47"/>
      <c r="N107" s="33"/>
      <c r="O107" s="35">
        <f t="shared" si="40"/>
        <v>0</v>
      </c>
      <c r="P107" s="36" t="str">
        <f t="shared" si="41"/>
        <v>pza</v>
      </c>
    </row>
    <row r="108" ht="15.75" hidden="1" customHeight="1">
      <c r="A108" s="58" t="s">
        <v>106</v>
      </c>
      <c r="B108" s="38"/>
      <c r="C108" s="29">
        <f t="array" ref="C108">INDEX(Bs!O:O,MATCH(A108,Bs!B:B,0),1)</f>
        <v>0</v>
      </c>
      <c r="D108" s="30" t="str">
        <f t="array" ref="D108">INDEX(Bs!D:D,MATCH(A108,Bs!B:B,0),1)</f>
        <v>hoja</v>
      </c>
      <c r="E108" s="46">
        <f t="shared" si="38"/>
        <v>0</v>
      </c>
      <c r="F108" s="30" t="str">
        <f t="shared" si="39"/>
        <v>hoja</v>
      </c>
      <c r="G108" s="32"/>
      <c r="H108" s="33"/>
      <c r="I108" s="47"/>
      <c r="J108" s="33"/>
      <c r="K108" s="32"/>
      <c r="L108" s="33"/>
      <c r="M108" s="47"/>
      <c r="N108" s="33"/>
      <c r="O108" s="35">
        <f t="shared" si="40"/>
        <v>0</v>
      </c>
      <c r="P108" s="36" t="str">
        <f t="shared" si="41"/>
        <v>hoja</v>
      </c>
    </row>
    <row r="109" ht="27.75" hidden="1" customHeight="1">
      <c r="A109" s="58" t="s">
        <v>107</v>
      </c>
      <c r="B109" s="38"/>
      <c r="C109" s="29">
        <f t="array" ref="C109">INDEX(Bs!O:O,MATCH(A109,Bs!B:B,0),1)</f>
        <v>0</v>
      </c>
      <c r="D109" s="30" t="str">
        <f t="array" ref="D109">INDEX(Bs!D:D,MATCH(A109,Bs!B:B,0),1)</f>
        <v>pza</v>
      </c>
      <c r="E109" s="46">
        <f t="shared" si="38"/>
        <v>0</v>
      </c>
      <c r="F109" s="30" t="str">
        <f t="shared" si="39"/>
        <v>pza</v>
      </c>
      <c r="G109" s="32"/>
      <c r="H109" s="33"/>
      <c r="I109" s="47"/>
      <c r="J109" s="33"/>
      <c r="K109" s="32"/>
      <c r="L109" s="33"/>
      <c r="M109" s="47"/>
      <c r="N109" s="33"/>
      <c r="O109" s="35">
        <f t="shared" si="40"/>
        <v>0</v>
      </c>
      <c r="P109" s="36" t="str">
        <f t="shared" si="41"/>
        <v>pza</v>
      </c>
    </row>
    <row r="110" ht="15.75" customHeight="1">
      <c r="A110" s="58" t="s">
        <v>108</v>
      </c>
      <c r="B110" s="38"/>
      <c r="C110" s="29">
        <f t="array" ref="C110">INDEX(Bs!O:O,MATCH(A110,Bs!B:B,0),1)</f>
        <v>24</v>
      </c>
      <c r="D110" s="30" t="str">
        <f t="array" ref="D110">INDEX(Bs!D:D,MATCH(A110,Bs!B:B,0),1)</f>
        <v>pza</v>
      </c>
      <c r="E110" s="46">
        <f t="shared" si="38"/>
        <v>24</v>
      </c>
      <c r="F110" s="30" t="str">
        <f t="shared" si="39"/>
        <v>pza</v>
      </c>
      <c r="G110" s="32"/>
      <c r="H110" s="33"/>
      <c r="I110" s="47"/>
      <c r="J110" s="33"/>
      <c r="K110" s="32"/>
      <c r="L110" s="33"/>
      <c r="M110" s="47"/>
      <c r="N110" s="33"/>
      <c r="O110" s="35">
        <f t="shared" si="40"/>
        <v>24</v>
      </c>
      <c r="P110" s="36" t="str">
        <f t="shared" si="41"/>
        <v>pza</v>
      </c>
    </row>
    <row r="111" ht="27.75" customHeight="1">
      <c r="A111" s="58" t="s">
        <v>109</v>
      </c>
      <c r="B111" s="38"/>
      <c r="C111" s="29">
        <f t="array" ref="C111">INDEX(Bs!O:O,MATCH(A111,Bs!B:B,0),1)</f>
        <v>2</v>
      </c>
      <c r="D111" s="30" t="str">
        <f t="array" ref="D111">INDEX(Bs!D:D,MATCH(A111,Bs!B:B,0),1)</f>
        <v>pza</v>
      </c>
      <c r="E111" s="46">
        <f t="shared" si="38"/>
        <v>2</v>
      </c>
      <c r="F111" s="30" t="str">
        <f t="shared" si="39"/>
        <v>pza</v>
      </c>
      <c r="G111" s="32"/>
      <c r="H111" s="33"/>
      <c r="I111" s="47"/>
      <c r="J111" s="33"/>
      <c r="K111" s="32"/>
      <c r="L111" s="33"/>
      <c r="M111" s="47"/>
      <c r="N111" s="33"/>
      <c r="O111" s="35">
        <f t="shared" si="40"/>
        <v>2</v>
      </c>
      <c r="P111" s="36" t="str">
        <f t="shared" si="41"/>
        <v>pza</v>
      </c>
    </row>
    <row r="112" ht="27.75" customHeight="1">
      <c r="A112" s="58" t="s">
        <v>110</v>
      </c>
      <c r="B112" s="38"/>
      <c r="C112" s="29">
        <f t="array" ref="C112">INDEX(Bs!O:O,MATCH(A112,Bs!B:B,0),1)</f>
        <v>2</v>
      </c>
      <c r="D112" s="30" t="str">
        <f t="array" ref="D112">INDEX(Bs!D:D,MATCH(A112,Bs!B:B,0),1)</f>
        <v>pza</v>
      </c>
      <c r="E112" s="46">
        <f t="shared" si="38"/>
        <v>2</v>
      </c>
      <c r="F112" s="30" t="str">
        <f t="shared" si="39"/>
        <v>pza</v>
      </c>
      <c r="G112" s="32"/>
      <c r="H112" s="33"/>
      <c r="I112" s="47"/>
      <c r="J112" s="33"/>
      <c r="K112" s="32"/>
      <c r="L112" s="33"/>
      <c r="M112" s="47"/>
      <c r="N112" s="33"/>
      <c r="O112" s="35">
        <f t="shared" si="40"/>
        <v>2</v>
      </c>
      <c r="P112" s="36" t="str">
        <f t="shared" si="41"/>
        <v>pza</v>
      </c>
    </row>
    <row r="113" ht="15.75" customHeight="1">
      <c r="A113" s="58" t="s">
        <v>111</v>
      </c>
      <c r="B113" s="38"/>
      <c r="C113" s="29">
        <f t="array" ref="C113">INDEX(Bs!O:O,MATCH(A113,Bs!B:B,0),1)</f>
        <v>8</v>
      </c>
      <c r="D113" s="30" t="str">
        <f t="array" ref="D113">INDEX(Bs!D:D,MATCH(A113,Bs!B:B,0),1)</f>
        <v>pza</v>
      </c>
      <c r="E113" s="46">
        <f t="shared" si="38"/>
        <v>8</v>
      </c>
      <c r="F113" s="30" t="str">
        <f t="shared" si="39"/>
        <v>pza</v>
      </c>
      <c r="G113" s="32"/>
      <c r="H113" s="33"/>
      <c r="I113" s="47"/>
      <c r="J113" s="33"/>
      <c r="K113" s="32"/>
      <c r="L113" s="33"/>
      <c r="M113" s="47"/>
      <c r="N113" s="33"/>
      <c r="O113" s="35">
        <f t="shared" si="40"/>
        <v>8</v>
      </c>
      <c r="P113" s="36" t="str">
        <f t="shared" si="41"/>
        <v>pza</v>
      </c>
    </row>
    <row r="114" ht="27.75" hidden="1" customHeight="1">
      <c r="A114" s="58" t="s">
        <v>112</v>
      </c>
      <c r="B114" s="38"/>
      <c r="C114" s="29">
        <f t="array" ref="C114">INDEX(Bs!O:O,MATCH(A114,Bs!B:B,0),1)</f>
        <v>0</v>
      </c>
      <c r="D114" s="30" t="str">
        <f t="array" ref="D114">INDEX(Bs!D:D,MATCH(A114,Bs!B:B,0),1)</f>
        <v>pza</v>
      </c>
      <c r="E114" s="46">
        <f t="shared" si="38"/>
        <v>0</v>
      </c>
      <c r="F114" s="30" t="str">
        <f t="shared" si="39"/>
        <v>pza</v>
      </c>
      <c r="G114" s="32"/>
      <c r="H114" s="33"/>
      <c r="I114" s="47"/>
      <c r="J114" s="33"/>
      <c r="K114" s="32"/>
      <c r="L114" s="33"/>
      <c r="M114" s="47"/>
      <c r="N114" s="33"/>
      <c r="O114" s="35">
        <f t="shared" si="40"/>
        <v>0</v>
      </c>
      <c r="P114" s="36" t="str">
        <f t="shared" si="41"/>
        <v>pza</v>
      </c>
    </row>
    <row r="115" ht="27.75" hidden="1" customHeight="1">
      <c r="A115" s="58" t="s">
        <v>113</v>
      </c>
      <c r="B115" s="38"/>
      <c r="C115" s="29">
        <f t="array" ref="C115">INDEX(Bs!O:O,MATCH(A115,Bs!B:B,0),1)</f>
        <v>0</v>
      </c>
      <c r="D115" s="30" t="str">
        <f t="array" ref="D115">INDEX(Bs!D:D,MATCH(A115,Bs!B:B,0),1)</f>
        <v>metro</v>
      </c>
      <c r="E115" s="46">
        <f t="shared" si="38"/>
        <v>0</v>
      </c>
      <c r="F115" s="30" t="str">
        <f t="shared" si="39"/>
        <v>metro</v>
      </c>
      <c r="G115" s="32"/>
      <c r="H115" s="33"/>
      <c r="I115" s="47"/>
      <c r="J115" s="33"/>
      <c r="K115" s="32"/>
      <c r="L115" s="33"/>
      <c r="M115" s="47"/>
      <c r="N115" s="33"/>
      <c r="O115" s="35">
        <f t="shared" si="40"/>
        <v>0</v>
      </c>
      <c r="P115" s="36" t="str">
        <f t="shared" si="41"/>
        <v>metro</v>
      </c>
    </row>
    <row r="116" ht="27.75" hidden="1" customHeight="1">
      <c r="A116" s="58" t="s">
        <v>114</v>
      </c>
      <c r="B116" s="38"/>
      <c r="C116" s="29">
        <f t="array" ref="C116">INDEX(Bs!O:O,MATCH(A116,Bs!B:B,0),1)</f>
        <v>0</v>
      </c>
      <c r="D116" s="30" t="str">
        <f t="array" ref="D116">INDEX(Bs!D:D,MATCH(A116,Bs!B:B,0),1)</f>
        <v>pza</v>
      </c>
      <c r="E116" s="46">
        <f t="shared" si="38"/>
        <v>0</v>
      </c>
      <c r="F116" s="30" t="str">
        <f t="shared" si="39"/>
        <v>pza</v>
      </c>
      <c r="G116" s="32"/>
      <c r="H116" s="33"/>
      <c r="I116" s="47"/>
      <c r="J116" s="33"/>
      <c r="K116" s="32"/>
      <c r="L116" s="33"/>
      <c r="M116" s="47"/>
      <c r="N116" s="33"/>
      <c r="O116" s="35">
        <f t="shared" si="40"/>
        <v>0</v>
      </c>
      <c r="P116" s="36" t="str">
        <f t="shared" si="41"/>
        <v>pza</v>
      </c>
    </row>
    <row r="117" ht="15.75" hidden="1" customHeight="1">
      <c r="A117" s="58" t="s">
        <v>115</v>
      </c>
      <c r="B117" s="38"/>
      <c r="C117" s="29">
        <f t="array" ref="C117">INDEX(Bs!O:O,MATCH(A117,Bs!B:B,0),1)</f>
        <v>0</v>
      </c>
      <c r="D117" s="30" t="str">
        <f t="array" ref="D117">INDEX(Bs!D:D,MATCH(A117,Bs!B:B,0),1)</f>
        <v>metro</v>
      </c>
      <c r="E117" s="46">
        <f t="shared" si="38"/>
        <v>0</v>
      </c>
      <c r="F117" s="30" t="str">
        <f t="shared" si="39"/>
        <v>metro</v>
      </c>
      <c r="G117" s="32"/>
      <c r="H117" s="33"/>
      <c r="I117" s="47"/>
      <c r="J117" s="33"/>
      <c r="K117" s="32"/>
      <c r="L117" s="33"/>
      <c r="M117" s="47"/>
      <c r="N117" s="33"/>
      <c r="O117" s="35">
        <f t="shared" si="40"/>
        <v>0</v>
      </c>
      <c r="P117" s="36" t="str">
        <f t="shared" si="41"/>
        <v>metro</v>
      </c>
    </row>
    <row r="118" ht="15.75" hidden="1" customHeight="1">
      <c r="A118" s="58" t="s">
        <v>116</v>
      </c>
      <c r="B118" s="38"/>
      <c r="C118" s="29">
        <f t="array" ref="C118">INDEX(Bs!O:O,MATCH(A118,Bs!B:B,0),1)</f>
        <v>0</v>
      </c>
      <c r="D118" s="30" t="str">
        <f t="array" ref="D118">INDEX(Bs!D:D,MATCH(A118,Bs!B:B,0),1)</f>
        <v>metro</v>
      </c>
      <c r="E118" s="46">
        <f t="shared" si="38"/>
        <v>0</v>
      </c>
      <c r="F118" s="30" t="str">
        <f t="shared" si="39"/>
        <v>metro</v>
      </c>
      <c r="G118" s="32"/>
      <c r="H118" s="33"/>
      <c r="I118" s="47"/>
      <c r="J118" s="33"/>
      <c r="K118" s="32"/>
      <c r="L118" s="33"/>
      <c r="M118" s="47"/>
      <c r="N118" s="33"/>
      <c r="O118" s="35">
        <f t="shared" si="40"/>
        <v>0</v>
      </c>
      <c r="P118" s="36" t="str">
        <f t="shared" si="41"/>
        <v>metro</v>
      </c>
    </row>
    <row r="119" ht="15.75" hidden="1" customHeight="1">
      <c r="A119" s="58" t="s">
        <v>117</v>
      </c>
      <c r="B119" s="38"/>
      <c r="C119" s="29">
        <f t="array" ref="C119">INDEX(Bs!O:O,MATCH(A119,Bs!B:B,0),1)</f>
        <v>0</v>
      </c>
      <c r="D119" s="30" t="str">
        <f t="array" ref="D119">INDEX(Bs!D:D,MATCH(A119,Bs!B:B,0),1)</f>
        <v>pza</v>
      </c>
      <c r="E119" s="46">
        <f t="shared" si="38"/>
        <v>0</v>
      </c>
      <c r="F119" s="30" t="str">
        <f t="shared" si="39"/>
        <v>pza</v>
      </c>
      <c r="G119" s="32"/>
      <c r="H119" s="33"/>
      <c r="I119" s="47"/>
      <c r="J119" s="33"/>
      <c r="K119" s="32"/>
      <c r="L119" s="33"/>
      <c r="M119" s="47"/>
      <c r="N119" s="33"/>
      <c r="O119" s="35">
        <f t="shared" si="40"/>
        <v>0</v>
      </c>
      <c r="P119" s="36" t="str">
        <f t="shared" si="41"/>
        <v>pza</v>
      </c>
    </row>
    <row r="120" ht="15.75" customHeight="1">
      <c r="A120" s="58" t="s">
        <v>118</v>
      </c>
      <c r="B120" s="38"/>
      <c r="C120" s="29">
        <f t="array" ref="C120">INDEX(Bs!O:O,MATCH(A120,Bs!B:B,0),1)</f>
        <v>2</v>
      </c>
      <c r="D120" s="30" t="str">
        <f t="array" ref="D120">INDEX(Bs!D:D,MATCH(A120,Bs!B:B,0),1)</f>
        <v>pza</v>
      </c>
      <c r="E120" s="46">
        <f t="shared" si="38"/>
        <v>2</v>
      </c>
      <c r="F120" s="30" t="str">
        <f t="shared" si="39"/>
        <v>pza</v>
      </c>
      <c r="G120" s="32"/>
      <c r="H120" s="33"/>
      <c r="I120" s="47"/>
      <c r="J120" s="33"/>
      <c r="K120" s="32"/>
      <c r="L120" s="33"/>
      <c r="M120" s="47"/>
      <c r="N120" s="33"/>
      <c r="O120" s="35">
        <f t="shared" si="40"/>
        <v>2</v>
      </c>
      <c r="P120" s="36" t="str">
        <f t="shared" si="41"/>
        <v>pza</v>
      </c>
    </row>
    <row r="121" ht="15.75" hidden="1" customHeight="1">
      <c r="A121" s="58" t="s">
        <v>119</v>
      </c>
      <c r="B121" s="38"/>
      <c r="C121" s="29">
        <f t="array" ref="C121">INDEX(Bs!O:O,MATCH(A121,Bs!B:B,0),1)</f>
        <v>0</v>
      </c>
      <c r="D121" s="30" t="str">
        <f t="array" ref="D121">INDEX(Bs!D:D,MATCH(A121,Bs!B:B,0),1)</f>
        <v>pza</v>
      </c>
      <c r="E121" s="46">
        <f t="shared" si="38"/>
        <v>0</v>
      </c>
      <c r="F121" s="30" t="str">
        <f t="shared" si="39"/>
        <v>pza</v>
      </c>
      <c r="G121" s="32"/>
      <c r="H121" s="33"/>
      <c r="I121" s="47"/>
      <c r="J121" s="33"/>
      <c r="K121" s="32"/>
      <c r="L121" s="33"/>
      <c r="M121" s="47"/>
      <c r="N121" s="33"/>
      <c r="O121" s="35">
        <f t="shared" si="40"/>
        <v>0</v>
      </c>
      <c r="P121" s="36" t="str">
        <f t="shared" si="41"/>
        <v>pza</v>
      </c>
    </row>
    <row r="122" ht="15.75" hidden="1" customHeight="1">
      <c r="A122" s="58" t="s">
        <v>120</v>
      </c>
      <c r="B122" s="38"/>
      <c r="C122" s="29">
        <f t="array" ref="C122">INDEX(Bs!O:O,MATCH(A122,Bs!B:B,0),1)</f>
        <v>0</v>
      </c>
      <c r="D122" s="30" t="str">
        <f t="array" ref="D122">INDEX(Bs!D:D,MATCH(A122,Bs!B:B,0),1)</f>
        <v>pza</v>
      </c>
      <c r="E122" s="46">
        <f t="shared" si="38"/>
        <v>0</v>
      </c>
      <c r="F122" s="30" t="str">
        <f t="shared" si="39"/>
        <v>pza</v>
      </c>
      <c r="G122" s="32"/>
      <c r="H122" s="33"/>
      <c r="I122" s="47"/>
      <c r="J122" s="33"/>
      <c r="K122" s="32"/>
      <c r="L122" s="33"/>
      <c r="M122" s="47"/>
      <c r="N122" s="33"/>
      <c r="O122" s="35">
        <f t="shared" si="40"/>
        <v>0</v>
      </c>
      <c r="P122" s="36" t="str">
        <f t="shared" si="41"/>
        <v>pza</v>
      </c>
    </row>
    <row r="123" ht="15.75" hidden="1" customHeight="1">
      <c r="A123" s="58" t="s">
        <v>121</v>
      </c>
      <c r="B123" s="38"/>
      <c r="C123" s="29">
        <f t="array" ref="C123">INDEX(Bs!O:O,MATCH(A123,Bs!B:B,0),1)</f>
        <v>0</v>
      </c>
      <c r="D123" s="30" t="str">
        <f t="array" ref="D123">INDEX(Bs!D:D,MATCH(A123,Bs!B:B,0),1)</f>
        <v>pza</v>
      </c>
      <c r="E123" s="46">
        <f t="shared" si="38"/>
        <v>0</v>
      </c>
      <c r="F123" s="30" t="str">
        <f t="shared" si="39"/>
        <v>pza</v>
      </c>
      <c r="G123" s="32"/>
      <c r="H123" s="33"/>
      <c r="I123" s="47"/>
      <c r="J123" s="33"/>
      <c r="K123" s="32"/>
      <c r="L123" s="33"/>
      <c r="M123" s="47"/>
      <c r="N123" s="33"/>
      <c r="O123" s="35">
        <f t="shared" si="40"/>
        <v>0</v>
      </c>
      <c r="P123" s="36" t="str">
        <f t="shared" si="41"/>
        <v>pza</v>
      </c>
    </row>
    <row r="124" ht="15.75" hidden="1" customHeight="1">
      <c r="A124" s="58" t="s">
        <v>122</v>
      </c>
      <c r="B124" s="38"/>
      <c r="C124" s="29">
        <f t="array" ref="C124">INDEX(Bs!O:O,MATCH(A124,Bs!B:B,0),1)</f>
        <v>0</v>
      </c>
      <c r="D124" s="30" t="str">
        <f t="array" ref="D124">INDEX(Bs!D:D,MATCH(A124,Bs!B:B,0),1)</f>
        <v>pza</v>
      </c>
      <c r="E124" s="46">
        <f t="shared" si="38"/>
        <v>0</v>
      </c>
      <c r="F124" s="30" t="str">
        <f t="shared" si="39"/>
        <v>pza</v>
      </c>
      <c r="G124" s="32"/>
      <c r="H124" s="33"/>
      <c r="I124" s="47"/>
      <c r="J124" s="33"/>
      <c r="K124" s="32"/>
      <c r="L124" s="33"/>
      <c r="M124" s="47"/>
      <c r="N124" s="33"/>
      <c r="O124" s="35">
        <f t="shared" si="40"/>
        <v>0</v>
      </c>
      <c r="P124" s="36" t="str">
        <f t="shared" si="41"/>
        <v>pza</v>
      </c>
    </row>
    <row r="125" ht="15.75" hidden="1" customHeight="1">
      <c r="A125" s="58" t="s">
        <v>123</v>
      </c>
      <c r="B125" s="38"/>
      <c r="C125" s="29">
        <f t="array" ref="C125">INDEX(Bs!O:O,MATCH(A125,Bs!B:B,0),1)</f>
        <v>0</v>
      </c>
      <c r="D125" s="30" t="str">
        <f t="array" ref="D125">INDEX(Bs!D:D,MATCH(A125,Bs!B:B,0),1)</f>
        <v>pza</v>
      </c>
      <c r="E125" s="46">
        <f t="shared" si="38"/>
        <v>0</v>
      </c>
      <c r="F125" s="30" t="str">
        <f t="shared" si="39"/>
        <v>pza</v>
      </c>
      <c r="G125" s="32"/>
      <c r="H125" s="33"/>
      <c r="I125" s="47"/>
      <c r="J125" s="33"/>
      <c r="K125" s="32"/>
      <c r="L125" s="33"/>
      <c r="M125" s="47"/>
      <c r="N125" s="33"/>
      <c r="O125" s="35">
        <f t="shared" si="40"/>
        <v>0</v>
      </c>
      <c r="P125" s="36" t="str">
        <f t="shared" si="41"/>
        <v>pza</v>
      </c>
    </row>
    <row r="126" ht="15.75" customHeight="1">
      <c r="A126" s="58" t="s">
        <v>124</v>
      </c>
      <c r="B126" s="38"/>
      <c r="C126" s="29">
        <f t="array" ref="C126">INDEX(Bs!O:O,MATCH(A126,Bs!B:B,0),1)</f>
        <v>2</v>
      </c>
      <c r="D126" s="30" t="str">
        <f t="array" ref="D126">INDEX(Bs!D:D,MATCH(A126,Bs!B:B,0),1)</f>
        <v>pza</v>
      </c>
      <c r="E126" s="46">
        <f t="shared" si="38"/>
        <v>2</v>
      </c>
      <c r="F126" s="30" t="str">
        <f t="shared" si="39"/>
        <v>pza</v>
      </c>
      <c r="G126" s="32"/>
      <c r="H126" s="33"/>
      <c r="I126" s="47"/>
      <c r="J126" s="33"/>
      <c r="K126" s="32"/>
      <c r="L126" s="33"/>
      <c r="M126" s="47"/>
      <c r="N126" s="33"/>
      <c r="O126" s="35">
        <f t="shared" si="40"/>
        <v>2</v>
      </c>
      <c r="P126" s="36" t="str">
        <f t="shared" si="41"/>
        <v>pza</v>
      </c>
    </row>
    <row r="127" ht="15.75" hidden="1" customHeight="1">
      <c r="A127" s="58" t="s">
        <v>125</v>
      </c>
      <c r="B127" s="38"/>
      <c r="C127" s="29">
        <f t="array" ref="C127">INDEX(Bs!O:O,MATCH(A127,Bs!B:B,0),1)</f>
        <v>0</v>
      </c>
      <c r="D127" s="30" t="str">
        <f t="array" ref="D127">INDEX(Bs!D:D,MATCH(A127,Bs!B:B,0),1)</f>
        <v>pza</v>
      </c>
      <c r="E127" s="46">
        <f t="shared" si="38"/>
        <v>0</v>
      </c>
      <c r="F127" s="30" t="str">
        <f t="shared" si="39"/>
        <v>pza</v>
      </c>
      <c r="G127" s="32"/>
      <c r="H127" s="33"/>
      <c r="I127" s="47"/>
      <c r="J127" s="33"/>
      <c r="K127" s="32"/>
      <c r="L127" s="33"/>
      <c r="M127" s="47"/>
      <c r="N127" s="33"/>
      <c r="O127" s="35">
        <f t="shared" si="40"/>
        <v>0</v>
      </c>
      <c r="P127" s="36" t="str">
        <f t="shared" si="41"/>
        <v>pza</v>
      </c>
    </row>
    <row r="128" ht="15.75" customHeight="1">
      <c r="A128" s="58" t="s">
        <v>126</v>
      </c>
      <c r="B128" s="38"/>
      <c r="C128" s="29">
        <f t="array" ref="C128">INDEX(Bs!O:O,MATCH(A128,Bs!B:B,0),1)</f>
        <v>2</v>
      </c>
      <c r="D128" s="30" t="str">
        <f t="array" ref="D128">INDEX(Bs!D:D,MATCH(A128,Bs!B:B,0),1)</f>
        <v>pza</v>
      </c>
      <c r="E128" s="46">
        <f t="shared" si="38"/>
        <v>2</v>
      </c>
      <c r="F128" s="30" t="str">
        <f t="shared" si="39"/>
        <v>pza</v>
      </c>
      <c r="G128" s="32"/>
      <c r="H128" s="33"/>
      <c r="I128" s="47"/>
      <c r="J128" s="33"/>
      <c r="K128" s="32"/>
      <c r="L128" s="33"/>
      <c r="M128" s="47"/>
      <c r="N128" s="33"/>
      <c r="O128" s="35">
        <f t="shared" si="40"/>
        <v>2</v>
      </c>
      <c r="P128" s="36" t="str">
        <f t="shared" si="41"/>
        <v>pza</v>
      </c>
    </row>
    <row r="129" ht="15.75" customHeight="1">
      <c r="A129" s="58" t="s">
        <v>127</v>
      </c>
      <c r="B129" s="38"/>
      <c r="C129" s="29">
        <f t="array" ref="C129">INDEX(Bs!O:O,MATCH(A129,Bs!B:B,0),1)</f>
        <v>2</v>
      </c>
      <c r="D129" s="30" t="str">
        <f t="array" ref="D129">INDEX(Bs!D:D,MATCH(A129,Bs!B:B,0),1)</f>
        <v>pza</v>
      </c>
      <c r="E129" s="46">
        <f t="shared" si="38"/>
        <v>2</v>
      </c>
      <c r="F129" s="30" t="str">
        <f t="shared" si="39"/>
        <v>pza</v>
      </c>
      <c r="G129" s="32"/>
      <c r="H129" s="33"/>
      <c r="I129" s="47"/>
      <c r="J129" s="33"/>
      <c r="K129" s="32"/>
      <c r="L129" s="33"/>
      <c r="M129" s="47"/>
      <c r="N129" s="33"/>
      <c r="O129" s="35">
        <f t="shared" si="40"/>
        <v>2</v>
      </c>
      <c r="P129" s="36" t="str">
        <f t="shared" si="41"/>
        <v>pza</v>
      </c>
    </row>
    <row r="130" ht="15.75" hidden="1" customHeight="1">
      <c r="A130" s="58" t="s">
        <v>128</v>
      </c>
      <c r="B130" s="38"/>
      <c r="C130" s="29">
        <f t="array" ref="C130">INDEX(Bs!O:O,MATCH(A130,Bs!B:B,0),1)</f>
        <v>0</v>
      </c>
      <c r="D130" s="30" t="str">
        <f t="array" ref="D130">INDEX(Bs!D:D,MATCH(A130,Bs!B:B,0),1)</f>
        <v>pza</v>
      </c>
      <c r="E130" s="46">
        <f t="shared" si="38"/>
        <v>0</v>
      </c>
      <c r="F130" s="30" t="str">
        <f t="shared" si="39"/>
        <v>pza</v>
      </c>
      <c r="G130" s="32"/>
      <c r="H130" s="33"/>
      <c r="I130" s="47"/>
      <c r="J130" s="33"/>
      <c r="K130" s="32"/>
      <c r="L130" s="33"/>
      <c r="M130" s="47"/>
      <c r="N130" s="33"/>
      <c r="O130" s="35">
        <f t="shared" si="40"/>
        <v>0</v>
      </c>
      <c r="P130" s="36" t="str">
        <f t="shared" si="41"/>
        <v>pza</v>
      </c>
    </row>
    <row r="131" ht="15.75" hidden="1" customHeight="1">
      <c r="A131" s="58" t="s">
        <v>129</v>
      </c>
      <c r="B131" s="38"/>
      <c r="C131" s="29">
        <f t="array" ref="C131">INDEX(Bs!O:O,MATCH(A131,Bs!B:B,0),1)</f>
        <v>0</v>
      </c>
      <c r="D131" s="30" t="str">
        <f t="array" ref="D131">INDEX(Bs!D:D,MATCH(A131,Bs!B:B,0),1)</f>
        <v>pza</v>
      </c>
      <c r="E131" s="46">
        <f t="shared" si="38"/>
        <v>0</v>
      </c>
      <c r="F131" s="30" t="str">
        <f t="shared" si="39"/>
        <v>pza</v>
      </c>
      <c r="G131" s="32"/>
      <c r="H131" s="33"/>
      <c r="I131" s="47"/>
      <c r="J131" s="33"/>
      <c r="K131" s="32"/>
      <c r="L131" s="33"/>
      <c r="M131" s="47"/>
      <c r="N131" s="33"/>
      <c r="O131" s="35">
        <f t="shared" si="40"/>
        <v>0</v>
      </c>
      <c r="P131" s="36" t="str">
        <f t="shared" si="41"/>
        <v>pza</v>
      </c>
    </row>
    <row r="132" ht="15.75" hidden="1" customHeight="1">
      <c r="A132" s="58" t="s">
        <v>130</v>
      </c>
      <c r="B132" s="38"/>
      <c r="C132" s="29">
        <f t="array" ref="C132">INDEX(Bs!O:O,MATCH(A132,Bs!B:B,0),1)</f>
        <v>0</v>
      </c>
      <c r="D132" s="30" t="str">
        <f t="array" ref="D132">INDEX(Bs!D:D,MATCH(A132,Bs!B:B,0),1)</f>
        <v>pza</v>
      </c>
      <c r="E132" s="46">
        <f t="shared" si="38"/>
        <v>0</v>
      </c>
      <c r="F132" s="30" t="str">
        <f t="shared" si="39"/>
        <v>pza</v>
      </c>
      <c r="G132" s="32"/>
      <c r="H132" s="33"/>
      <c r="I132" s="47"/>
      <c r="J132" s="33"/>
      <c r="K132" s="32"/>
      <c r="L132" s="33"/>
      <c r="M132" s="47"/>
      <c r="N132" s="33"/>
      <c r="O132" s="35">
        <f t="shared" si="40"/>
        <v>0</v>
      </c>
      <c r="P132" s="36" t="str">
        <f t="shared" si="41"/>
        <v>pza</v>
      </c>
    </row>
    <row r="133" ht="15.75" hidden="1" customHeight="1">
      <c r="A133" s="58" t="s">
        <v>131</v>
      </c>
      <c r="B133" s="38"/>
      <c r="C133" s="29">
        <f t="array" ref="C133">INDEX(Bs!O:O,MATCH(A133,Bs!B:B,0),1)</f>
        <v>0</v>
      </c>
      <c r="D133" s="30" t="str">
        <f t="array" ref="D133">INDEX(Bs!D:D,MATCH(A133,Bs!B:B,0),1)</f>
        <v>pza</v>
      </c>
      <c r="E133" s="46">
        <f t="shared" si="38"/>
        <v>0</v>
      </c>
      <c r="F133" s="30" t="str">
        <f t="shared" si="39"/>
        <v>pza</v>
      </c>
      <c r="G133" s="32"/>
      <c r="H133" s="33"/>
      <c r="I133" s="47"/>
      <c r="J133" s="33"/>
      <c r="K133" s="32"/>
      <c r="L133" s="33"/>
      <c r="M133" s="47"/>
      <c r="N133" s="33"/>
      <c r="O133" s="35">
        <f t="shared" si="40"/>
        <v>0</v>
      </c>
      <c r="P133" s="36" t="str">
        <f t="shared" si="41"/>
        <v>pza</v>
      </c>
    </row>
    <row r="134" ht="15.75" hidden="1" customHeight="1">
      <c r="A134" s="58" t="s">
        <v>132</v>
      </c>
      <c r="B134" s="38"/>
      <c r="C134" s="29">
        <f t="array" ref="C134">INDEX(Bs!O:O,MATCH(A134,Bs!B:B,0),1)</f>
        <v>0</v>
      </c>
      <c r="D134" s="30" t="str">
        <f t="array" ref="D134">INDEX(Bs!D:D,MATCH(A134,Bs!B:B,0),1)</f>
        <v>pza</v>
      </c>
      <c r="E134" s="46">
        <f t="shared" si="38"/>
        <v>0</v>
      </c>
      <c r="F134" s="30" t="str">
        <f t="shared" si="39"/>
        <v>pza</v>
      </c>
      <c r="G134" s="32"/>
      <c r="H134" s="33"/>
      <c r="I134" s="47"/>
      <c r="J134" s="33"/>
      <c r="K134" s="32"/>
      <c r="L134" s="33"/>
      <c r="M134" s="47"/>
      <c r="N134" s="33"/>
      <c r="O134" s="35">
        <f t="shared" si="40"/>
        <v>0</v>
      </c>
      <c r="P134" s="36" t="str">
        <f t="shared" si="41"/>
        <v>pza</v>
      </c>
    </row>
    <row r="135" ht="15.75" hidden="1" customHeight="1">
      <c r="A135" s="58" t="s">
        <v>133</v>
      </c>
      <c r="B135" s="38"/>
      <c r="C135" s="29">
        <f t="array" ref="C135">INDEX(Bs!O:O,MATCH(A135,Bs!B:B,0),1)</f>
        <v>0</v>
      </c>
      <c r="D135" s="30" t="str">
        <f t="array" ref="D135">INDEX(Bs!D:D,MATCH(A135,Bs!B:B,0),1)</f>
        <v>pza</v>
      </c>
      <c r="E135" s="46">
        <f t="shared" si="38"/>
        <v>0</v>
      </c>
      <c r="F135" s="30" t="str">
        <f t="shared" si="39"/>
        <v>pza</v>
      </c>
      <c r="G135" s="32"/>
      <c r="H135" s="33"/>
      <c r="I135" s="47"/>
      <c r="J135" s="33"/>
      <c r="K135" s="32"/>
      <c r="L135" s="33"/>
      <c r="M135" s="47"/>
      <c r="N135" s="33"/>
      <c r="O135" s="35">
        <f t="shared" si="40"/>
        <v>0</v>
      </c>
      <c r="P135" s="36" t="str">
        <f t="shared" si="41"/>
        <v>pza</v>
      </c>
    </row>
    <row r="136" ht="15.75" hidden="1" customHeight="1">
      <c r="A136" s="58" t="s">
        <v>134</v>
      </c>
      <c r="B136" s="38"/>
      <c r="C136" s="29">
        <f t="array" ref="C136">INDEX(Bs!O:O,MATCH(A136,Bs!B:B,0),1)</f>
        <v>0</v>
      </c>
      <c r="D136" s="30" t="str">
        <f t="array" ref="D136">INDEX(Bs!D:D,MATCH(A136,Bs!B:B,0),1)</f>
        <v>pza</v>
      </c>
      <c r="E136" s="46">
        <f t="shared" si="38"/>
        <v>0</v>
      </c>
      <c r="F136" s="30" t="str">
        <f t="shared" si="39"/>
        <v>pza</v>
      </c>
      <c r="G136" s="32"/>
      <c r="H136" s="33"/>
      <c r="I136" s="47"/>
      <c r="J136" s="33"/>
      <c r="K136" s="32"/>
      <c r="L136" s="33"/>
      <c r="M136" s="47"/>
      <c r="N136" s="33"/>
      <c r="O136" s="35">
        <f t="shared" si="40"/>
        <v>0</v>
      </c>
      <c r="P136" s="36" t="str">
        <f t="shared" si="41"/>
        <v>pza</v>
      </c>
    </row>
    <row r="137" ht="15.75" hidden="1" customHeight="1">
      <c r="A137" s="58" t="s">
        <v>135</v>
      </c>
      <c r="B137" s="38"/>
      <c r="C137" s="29">
        <f t="array" ref="C137">INDEX(Bs!O:O,MATCH(A137,Bs!B:B,0),1)</f>
        <v>0</v>
      </c>
      <c r="D137" s="30" t="str">
        <f t="array" ref="D137">INDEX(Bs!D:D,MATCH(A137,Bs!B:B,0),1)</f>
        <v>pza</v>
      </c>
      <c r="E137" s="46">
        <f t="shared" si="38"/>
        <v>0</v>
      </c>
      <c r="F137" s="30" t="str">
        <f t="shared" si="39"/>
        <v>pza</v>
      </c>
      <c r="G137" s="32"/>
      <c r="H137" s="33"/>
      <c r="I137" s="47"/>
      <c r="J137" s="33"/>
      <c r="K137" s="32"/>
      <c r="L137" s="33"/>
      <c r="M137" s="47"/>
      <c r="N137" s="33"/>
      <c r="O137" s="35">
        <f t="shared" si="40"/>
        <v>0</v>
      </c>
      <c r="P137" s="36" t="str">
        <f t="shared" si="41"/>
        <v>pza</v>
      </c>
    </row>
    <row r="138" ht="15.75" hidden="1" customHeight="1">
      <c r="A138" s="58" t="s">
        <v>136</v>
      </c>
      <c r="B138" s="38"/>
      <c r="C138" s="29">
        <f t="array" ref="C138">INDEX(Bs!O:O,MATCH(A138,Bs!B:B,0),1)</f>
        <v>0</v>
      </c>
      <c r="D138" s="30" t="str">
        <f t="array" ref="D138">INDEX(Bs!D:D,MATCH(A138,Bs!B:B,0),1)</f>
        <v>pza</v>
      </c>
      <c r="E138" s="46">
        <f t="shared" si="38"/>
        <v>0</v>
      </c>
      <c r="F138" s="30" t="str">
        <f t="shared" si="39"/>
        <v>pza</v>
      </c>
      <c r="G138" s="32"/>
      <c r="H138" s="33"/>
      <c r="I138" s="47"/>
      <c r="J138" s="33"/>
      <c r="K138" s="32"/>
      <c r="L138" s="33"/>
      <c r="M138" s="47"/>
      <c r="N138" s="33"/>
      <c r="O138" s="35">
        <f t="shared" si="40"/>
        <v>0</v>
      </c>
      <c r="P138" s="36" t="str">
        <f t="shared" si="41"/>
        <v>pza</v>
      </c>
    </row>
    <row r="139" ht="15.75" hidden="1" customHeight="1">
      <c r="A139" s="58" t="s">
        <v>137</v>
      </c>
      <c r="B139" s="38"/>
      <c r="C139" s="29">
        <f t="array" ref="C139">INDEX(Bs!O:O,MATCH(A139,Bs!B:B,0),1)</f>
        <v>0</v>
      </c>
      <c r="D139" s="30" t="str">
        <f t="array" ref="D139">INDEX(Bs!D:D,MATCH(A139,Bs!B:B,0),1)</f>
        <v>pza</v>
      </c>
      <c r="E139" s="46">
        <f t="shared" si="38"/>
        <v>0</v>
      </c>
      <c r="F139" s="30" t="str">
        <f t="shared" si="39"/>
        <v>pza</v>
      </c>
      <c r="G139" s="32"/>
      <c r="H139" s="33"/>
      <c r="I139" s="47"/>
      <c r="J139" s="33"/>
      <c r="K139" s="32"/>
      <c r="L139" s="33"/>
      <c r="M139" s="47"/>
      <c r="N139" s="33"/>
      <c r="O139" s="35">
        <f t="shared" si="40"/>
        <v>0</v>
      </c>
      <c r="P139" s="36" t="str">
        <f t="shared" si="41"/>
        <v>pza</v>
      </c>
    </row>
    <row r="140" ht="15.75" hidden="1" customHeight="1">
      <c r="A140" s="58" t="s">
        <v>138</v>
      </c>
      <c r="B140" s="38"/>
      <c r="C140" s="29">
        <f t="array" ref="C140">INDEX(Bs!O:O,MATCH(A140,Bs!B:B,0),1)</f>
        <v>0</v>
      </c>
      <c r="D140" s="30" t="str">
        <f t="array" ref="D140">INDEX(Bs!D:D,MATCH(A140,Bs!B:B,0),1)</f>
        <v>pza</v>
      </c>
      <c r="E140" s="46">
        <f t="shared" si="38"/>
        <v>0</v>
      </c>
      <c r="F140" s="30" t="str">
        <f t="shared" si="39"/>
        <v>pza</v>
      </c>
      <c r="G140" s="32"/>
      <c r="H140" s="33"/>
      <c r="I140" s="47"/>
      <c r="J140" s="33"/>
      <c r="K140" s="32"/>
      <c r="L140" s="33"/>
      <c r="M140" s="47"/>
      <c r="N140" s="33"/>
      <c r="O140" s="35">
        <f t="shared" si="40"/>
        <v>0</v>
      </c>
      <c r="P140" s="36" t="str">
        <f t="shared" si="41"/>
        <v>pza</v>
      </c>
    </row>
    <row r="141" ht="15.75" hidden="1" customHeight="1">
      <c r="A141" s="58" t="s">
        <v>139</v>
      </c>
      <c r="B141" s="38"/>
      <c r="C141" s="29">
        <f t="array" ref="C141">INDEX(Bs!O:O,MATCH(A141,Bs!B:B,0),1)</f>
        <v>0</v>
      </c>
      <c r="D141" s="30" t="str">
        <f t="array" ref="D141">INDEX(Bs!D:D,MATCH(A141,Bs!B:B,0),1)</f>
        <v>pza</v>
      </c>
      <c r="E141" s="46">
        <f t="shared" si="38"/>
        <v>0</v>
      </c>
      <c r="F141" s="30" t="str">
        <f t="shared" si="39"/>
        <v>pza</v>
      </c>
      <c r="G141" s="32"/>
      <c r="H141" s="33"/>
      <c r="I141" s="47"/>
      <c r="J141" s="33"/>
      <c r="K141" s="32"/>
      <c r="L141" s="33"/>
      <c r="M141" s="47"/>
      <c r="N141" s="33"/>
      <c r="O141" s="35">
        <f t="shared" si="40"/>
        <v>0</v>
      </c>
      <c r="P141" s="36" t="str">
        <f t="shared" si="41"/>
        <v>pza</v>
      </c>
    </row>
    <row r="142" ht="15.75" hidden="1" customHeight="1">
      <c r="A142" s="58" t="s">
        <v>140</v>
      </c>
      <c r="B142" s="38"/>
      <c r="C142" s="29">
        <f t="array" ref="C142">INDEX(Bs!O:O,MATCH(A142,Bs!B:B,0),1)</f>
        <v>0</v>
      </c>
      <c r="D142" s="30" t="str">
        <f t="array" ref="D142">INDEX(Bs!D:D,MATCH(A142,Bs!B:B,0),1)</f>
        <v>pza</v>
      </c>
      <c r="E142" s="46">
        <f t="shared" si="38"/>
        <v>0</v>
      </c>
      <c r="F142" s="30" t="str">
        <f t="shared" si="39"/>
        <v>pza</v>
      </c>
      <c r="G142" s="32"/>
      <c r="H142" s="33"/>
      <c r="I142" s="47"/>
      <c r="J142" s="33"/>
      <c r="K142" s="32"/>
      <c r="L142" s="33"/>
      <c r="M142" s="47"/>
      <c r="N142" s="33"/>
      <c r="O142" s="35">
        <f t="shared" si="40"/>
        <v>0</v>
      </c>
      <c r="P142" s="36" t="str">
        <f t="shared" si="41"/>
        <v>pza</v>
      </c>
    </row>
    <row r="143" ht="15.75" customHeight="1">
      <c r="A143" s="59"/>
      <c r="B143" s="59"/>
      <c r="C143" s="59"/>
      <c r="D143" s="59"/>
      <c r="E143" s="23"/>
      <c r="F143" s="11"/>
      <c r="G143" s="59"/>
      <c r="H143" s="59"/>
      <c r="I143" s="23"/>
      <c r="J143" s="11"/>
      <c r="K143" s="59"/>
      <c r="L143" s="59"/>
      <c r="M143" s="23"/>
      <c r="N143" s="11"/>
      <c r="O143" s="59"/>
      <c r="P143" s="59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ht="15.75" customHeight="1">
      <c r="A145" s="60" t="s">
        <v>141</v>
      </c>
      <c r="B145" s="50"/>
      <c r="C145" s="61" t="s">
        <v>8</v>
      </c>
      <c r="D145" s="50"/>
      <c r="E145" s="62"/>
      <c r="F145" s="50"/>
      <c r="G145" s="62"/>
      <c r="H145" s="50"/>
      <c r="I145" s="2"/>
      <c r="J145" s="21" t="str">
        <f>"CADA UNO DE LOS "&amp;K12&amp;" ALUMNOS DEBERÁ CONTAR CON UN ESTUCHE INDIVIDUAL CON LOS SIGUIENTES MATERIALES:"</f>
        <v>CADA UNO DE LOS 16 ALUMNOS DEBERÁ CONTAR CON UN ESTUCHE INDIVIDUAL CON LOS SIGUIENTES MATERIALES:</v>
      </c>
      <c r="K145" s="63"/>
      <c r="L145" s="63"/>
      <c r="M145" s="63"/>
      <c r="N145" s="63"/>
      <c r="O145" s="63"/>
      <c r="P145" s="22"/>
    </row>
    <row r="146" ht="15.75" customHeight="1">
      <c r="A146" s="64" t="str">
        <f>Bs!B150</f>
        <v>Arduino UNO</v>
      </c>
      <c r="B146" s="65"/>
      <c r="C146" s="66">
        <f>Bs!O150</f>
        <v>2</v>
      </c>
      <c r="D146" s="67" t="s">
        <v>142</v>
      </c>
      <c r="E146" s="68"/>
      <c r="F146" s="69"/>
      <c r="G146" s="68"/>
      <c r="H146" s="69"/>
      <c r="I146" s="2"/>
      <c r="J146" s="70" t="s">
        <v>143</v>
      </c>
      <c r="K146" s="71"/>
      <c r="L146" s="71"/>
      <c r="M146" s="71"/>
      <c r="N146" s="72"/>
      <c r="O146" s="73">
        <v>1.0</v>
      </c>
      <c r="P146" s="74" t="s">
        <v>144</v>
      </c>
    </row>
    <row r="147" ht="15.75" customHeight="1">
      <c r="A147" s="75" t="str">
        <f>Bs!B151</f>
        <v>Cable USB para Arduino uno</v>
      </c>
      <c r="B147" s="76"/>
      <c r="C147" s="77">
        <f>Bs!O151</f>
        <v>2</v>
      </c>
      <c r="D147" s="78" t="s">
        <v>142</v>
      </c>
      <c r="E147" s="79"/>
      <c r="F147" s="80"/>
      <c r="G147" s="79"/>
      <c r="H147" s="80"/>
      <c r="I147" s="2"/>
      <c r="J147" s="81" t="s">
        <v>145</v>
      </c>
      <c r="K147" s="82"/>
      <c r="L147" s="82"/>
      <c r="M147" s="82"/>
      <c r="N147" s="83"/>
      <c r="O147" s="73">
        <v>1.0</v>
      </c>
      <c r="P147" s="84" t="s">
        <v>144</v>
      </c>
    </row>
    <row r="148" ht="15.75" customHeight="1">
      <c r="A148" s="85"/>
      <c r="B148" s="85"/>
      <c r="C148" s="85"/>
      <c r="D148" s="85"/>
      <c r="E148" s="86"/>
      <c r="F148" s="86"/>
      <c r="G148" s="87" t="s">
        <v>146</v>
      </c>
      <c r="H148" s="88"/>
      <c r="I148" s="2"/>
      <c r="J148" s="81" t="s">
        <v>147</v>
      </c>
      <c r="K148" s="82"/>
      <c r="L148" s="82"/>
      <c r="M148" s="82"/>
      <c r="N148" s="83"/>
      <c r="O148" s="73">
        <v>1.0</v>
      </c>
      <c r="P148" s="84" t="s">
        <v>144</v>
      </c>
    </row>
    <row r="149" ht="15.75" customHeight="1">
      <c r="A149" s="2"/>
      <c r="B149" s="2"/>
      <c r="C149" s="49" t="str">
        <f t="shared" ref="C149:C150" si="42">A146</f>
        <v>Arduino UNO</v>
      </c>
      <c r="D149" s="89"/>
      <c r="E149" s="89"/>
      <c r="F149" s="50"/>
      <c r="G149" s="90">
        <f t="shared" ref="G149:G150" si="43">MAX(C146,E146,G146)</f>
        <v>2</v>
      </c>
      <c r="H149" s="74" t="s">
        <v>142</v>
      </c>
      <c r="I149" s="2"/>
      <c r="J149" s="81" t="s">
        <v>148</v>
      </c>
      <c r="K149" s="82"/>
      <c r="L149" s="82"/>
      <c r="M149" s="82"/>
      <c r="N149" s="83"/>
      <c r="O149" s="73">
        <v>1.0</v>
      </c>
      <c r="P149" s="84" t="s">
        <v>144</v>
      </c>
    </row>
    <row r="150" ht="15.75" customHeight="1">
      <c r="A150" s="2"/>
      <c r="B150" s="2"/>
      <c r="C150" s="48" t="str">
        <f t="shared" si="42"/>
        <v>Cable USB para Arduino uno</v>
      </c>
      <c r="D150" s="91"/>
      <c r="E150" s="91"/>
      <c r="F150" s="40"/>
      <c r="G150" s="92">
        <f t="shared" si="43"/>
        <v>2</v>
      </c>
      <c r="H150" s="93" t="s">
        <v>142</v>
      </c>
      <c r="I150" s="2"/>
      <c r="J150" s="81" t="s">
        <v>149</v>
      </c>
      <c r="K150" s="82"/>
      <c r="L150" s="82"/>
      <c r="M150" s="82"/>
      <c r="N150" s="83"/>
      <c r="O150" s="73">
        <v>1.0</v>
      </c>
      <c r="P150" s="84" t="s">
        <v>144</v>
      </c>
    </row>
    <row r="151" ht="15.75" customHeight="1">
      <c r="A151" s="2"/>
      <c r="B151" s="2"/>
      <c r="C151" s="94"/>
      <c r="D151" s="95"/>
      <c r="E151" s="95"/>
      <c r="F151" s="95"/>
      <c r="G151" s="95"/>
      <c r="H151" s="96"/>
      <c r="I151" s="2"/>
      <c r="J151" s="97" t="s">
        <v>150</v>
      </c>
      <c r="K151" s="98"/>
      <c r="L151" s="98"/>
      <c r="M151" s="98"/>
      <c r="N151" s="99"/>
      <c r="O151" s="100">
        <v>1.0</v>
      </c>
      <c r="P151" s="93" t="s">
        <v>151</v>
      </c>
    </row>
    <row r="152" ht="15.75" customHeight="1">
      <c r="A152" s="101" t="s">
        <v>152</v>
      </c>
      <c r="I152" s="2"/>
      <c r="J152" s="94"/>
      <c r="K152" s="95"/>
      <c r="L152" s="95"/>
      <c r="M152" s="95"/>
      <c r="N152" s="95"/>
      <c r="O152" s="95"/>
      <c r="P152" s="96"/>
    </row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15:$O$143">
    <filterColumn colId="0">
      <filters blank="1">
        <filter val="1"/>
        <filter val="2"/>
        <filter val="24"/>
        <filter val="1.0"/>
        <filter val="14"/>
        <filter val="4"/>
        <filter val="6"/>
        <filter val="8"/>
        <filter val="10"/>
      </filters>
    </filterColumn>
  </autoFilter>
  <mergeCells count="199">
    <mergeCell ref="A1:B4"/>
    <mergeCell ref="E1:P1"/>
    <mergeCell ref="R1:R2"/>
    <mergeCell ref="S1:S2"/>
    <mergeCell ref="T1:T2"/>
    <mergeCell ref="K3:P3"/>
    <mergeCell ref="E4:P4"/>
    <mergeCell ref="A7:P7"/>
    <mergeCell ref="C9:F9"/>
    <mergeCell ref="G9:J9"/>
    <mergeCell ref="K9:N9"/>
    <mergeCell ref="C10:F10"/>
    <mergeCell ref="G10:J10"/>
    <mergeCell ref="K10:N10"/>
    <mergeCell ref="A10:B10"/>
    <mergeCell ref="A11:B11"/>
    <mergeCell ref="C11:F11"/>
    <mergeCell ref="G11:J11"/>
    <mergeCell ref="K11:N11"/>
    <mergeCell ref="I12:J12"/>
    <mergeCell ref="K12:N12"/>
    <mergeCell ref="G15:H15"/>
    <mergeCell ref="I15:J15"/>
    <mergeCell ref="K15:L15"/>
    <mergeCell ref="M15:N15"/>
    <mergeCell ref="C14:F14"/>
    <mergeCell ref="G14:J14"/>
    <mergeCell ref="K14:N14"/>
    <mergeCell ref="O14:P14"/>
    <mergeCell ref="A15:B15"/>
    <mergeCell ref="C15:D15"/>
    <mergeCell ref="E15:F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E42:F42"/>
    <mergeCell ref="G42:H42"/>
    <mergeCell ref="I42:J42"/>
    <mergeCell ref="K42:L42"/>
    <mergeCell ref="M42:N42"/>
    <mergeCell ref="A37:B37"/>
    <mergeCell ref="A38:B38"/>
    <mergeCell ref="A39:B39"/>
    <mergeCell ref="A40:B40"/>
    <mergeCell ref="A41:B41"/>
    <mergeCell ref="A42:B42"/>
    <mergeCell ref="C42:D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G82:H82"/>
    <mergeCell ref="I82:J82"/>
    <mergeCell ref="K82:L82"/>
    <mergeCell ref="M82:N82"/>
    <mergeCell ref="A78:B78"/>
    <mergeCell ref="A79:B79"/>
    <mergeCell ref="A80:B80"/>
    <mergeCell ref="A81:B81"/>
    <mergeCell ref="A82:B82"/>
    <mergeCell ref="C82:D82"/>
    <mergeCell ref="E82:F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G101:H101"/>
    <mergeCell ref="I101:J101"/>
    <mergeCell ref="K101:L101"/>
    <mergeCell ref="M101:N101"/>
    <mergeCell ref="A137:B137"/>
    <mergeCell ref="A138:B138"/>
    <mergeCell ref="A139:B139"/>
    <mergeCell ref="A140:B140"/>
    <mergeCell ref="A141:B141"/>
    <mergeCell ref="A142:B142"/>
    <mergeCell ref="E143:F143"/>
    <mergeCell ref="A145:B145"/>
    <mergeCell ref="C145:D145"/>
    <mergeCell ref="E145:F145"/>
    <mergeCell ref="G145:H145"/>
    <mergeCell ref="J145:P145"/>
    <mergeCell ref="A146:B146"/>
    <mergeCell ref="A147:B147"/>
    <mergeCell ref="C150:F150"/>
    <mergeCell ref="C151:H151"/>
    <mergeCell ref="A152:H152"/>
    <mergeCell ref="J152:P152"/>
    <mergeCell ref="J146:N146"/>
    <mergeCell ref="J147:N147"/>
    <mergeCell ref="G148:H148"/>
    <mergeCell ref="J148:N148"/>
    <mergeCell ref="C149:F149"/>
    <mergeCell ref="J149:N149"/>
    <mergeCell ref="J150:N150"/>
    <mergeCell ref="J151:N151"/>
    <mergeCell ref="A97:B97"/>
    <mergeCell ref="A98:B98"/>
    <mergeCell ref="A99:B99"/>
    <mergeCell ref="A100:B100"/>
    <mergeCell ref="A101:B101"/>
    <mergeCell ref="C101:D101"/>
    <mergeCell ref="E101:F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I143:J143"/>
    <mergeCell ref="M143:N143"/>
  </mergeCells>
  <dataValidations>
    <dataValidation type="list" allowBlank="1" sqref="P9">
      <formula1>INDICE!$H$1:$I$1</formula1>
    </dataValidation>
  </dataValidations>
  <hyperlinks>
    <hyperlink r:id="rId1" ref="A152"/>
  </hyperlinks>
  <printOptions/>
  <pageMargins bottom="0.75" footer="0.0" header="0.0" left="0.7" right="0.7" top="0.75"/>
  <pageSetup orientation="landscape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296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290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297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((Pr3P2!Tot_alumnos*F7)+(Pr3P2!X_parejas*G7)+(Pr3P2!x_equipo_4* H7)+(Pr3P2!Grupal*I7))*E7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((Pr3P2!Tot_alumnos*F8)+(Pr3P2!X_parejas*G8)+(Pr3P2!x_equipo_4* H8)+(Pr3P2!Grupal*I8))*E8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1.0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((Pr3P2!Tot_alumnos*F9)+(Pr3P2!X_parejas*G9)+(Pr3P2!x_equipo_4* H9)+(Pr3P2!Grupal*I9))*E9</f>
        <v>1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1.0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((Pr3P2!Tot_alumnos*F10)+(Pr3P2!X_parejas*G10)+(Pr3P2!x_equipo_4* H10)+(Pr3P2!Grupal*I10))*E10</f>
        <v>1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2.0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((Pr3P2!Tot_alumnos*F11)+(Pr3P2!X_parejas*G11)+(Pr3P2!x_equipo_4* H11)+(Pr3P2!Grupal*I11))*E11</f>
        <v>2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2.0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((Pr3P2!Tot_alumnos*F12)+(Pr3P2!X_parejas*G12)+(Pr3P2!x_equipo_4* H12)+(Pr3P2!Grupal*I12))*E12</f>
        <v>2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1.0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((Pr3P2!Tot_alumnos*F13)+(Pr3P2!X_parejas*G13)+(Pr3P2!x_equipo_4* H13)+(Pr3P2!Grupal*I13))*E13</f>
        <v>1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((Pr3P2!Tot_alumnos*F14)+(Pr3P2!X_parejas*G14)+(Pr3P2!x_equipo_4* H14)+(Pr3P2!Grupal*I14))*E14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((Pr3P2!Tot_alumnos*F15)+(Pr3P2!X_parejas*G15)+(Pr3P2!x_equipo_4* H15)+(Pr3P2!Grupal*I15))*E15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((Pr3P2!Tot_alumnos*F16)+(Pr3P2!X_parejas*G16)+(Pr3P2!x_equipo_4* H16)+(Pr3P2!Grupal*I16))*E16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((Pr3P2!Tot_alumnos*F17)+(Pr3P2!X_parejas*G17)+(Pr3P2!x_equipo_4* H17)+(Pr3P2!Grupal*I17))*E17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((Pr3P2!Tot_alumnos*F18)+(Pr3P2!X_parejas*G18)+(Pr3P2!x_equipo_4* H18)+(Pr3P2!Grupal*I18))*E18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((Pr3P2!Tot_alumnos*F19)+(Pr3P2!X_parejas*G19)+(Pr3P2!x_equipo_4* H19)+(Pr3P2!Grupal*I19))*E19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((Pr3P2!Tot_alumnos*F20)+(Pr3P2!X_parejas*G20)+(Pr3P2!x_equipo_4* H20)+(Pr3P2!Grupal*I20))*E20</f>
        <v>0</v>
      </c>
    </row>
    <row r="21" ht="15.75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1.0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((Pr3P2!Tot_alumnos*F21)+(Pr3P2!X_parejas*G21)+(Pr3P2!x_equipo_4* H21)+(Pr3P2!Grupal*I21))*E21</f>
        <v>2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1.0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((Pr3P2!Tot_alumnos*F22)+(Pr3P2!X_parejas*G22)+(Pr3P2!x_equipo_4* H22)+(Pr3P2!Grupal*I22))*E22</f>
        <v>2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((Pr3P2!Tot_alumnos*F23)+(Pr3P2!X_parejas*G23)+(Pr3P2!x_equipo_4* H23)+(Pr3P2!Grupal*I23))*E23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((Pr3P2!Tot_alumnos*F24)+(Pr3P2!X_parejas*G24)+(Pr3P2!x_equipo_4* H24)+(Pr3P2!Grupal*I24))*E24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((Pr3P2!Tot_alumnos*F25)+(Pr3P2!X_parejas*G25)+(Pr3P2!x_equipo_4* H25)+(Pr3P2!Grupal*I25))*E25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((Pr3P2!Tot_alumnos*F26)+(Pr3P2!X_parejas*G26)+(Pr3P2!x_equipo_4* H26)+(Pr3P2!Grupal*I26))*E26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((Pr3P2!Tot_alumnos*F27)+(Pr3P2!X_parejas*G27)+(Pr3P2!x_equipo_4* H27)+(Pr3P2!Grupal*I27))*E27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((Pr3P2!Tot_alumnos*F28)+(Pr3P2!X_parejas*G28)+(Pr3P2!x_equipo_4* H28)+(Pr3P2!Grupal*I28))*E28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((Pr3P2!Tot_alumnos*F29)+(Pr3P2!X_parejas*G29)+(Pr3P2!x_equipo_4* H29)+(Pr3P2!Grupal*I29))*E29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((Pr3P2!Tot_alumnos*F30)+(Pr3P2!X_parejas*G30)+(Pr3P2!x_equipo_4* H30)+(Pr3P2!Grupal*I30))*E30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((Pr3P2!Tot_alumnos*F31)+(Pr3P2!X_parejas*G31)+(Pr3P2!x_equipo_4* H31)+(Pr3P2!Grupal*I31))*E31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((Pr3P2!Tot_alumnos*F32)+(Pr3P2!X_parejas*G32)+(Pr3P2!x_equipo_4* H32)+(Pr3P2!Grupal*I32))*E32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((Pr3P2!Tot_alumnos*F33)+(Pr3P2!X_parejas*G33)+(Pr3P2!x_equipo_4* H33)+(Pr3P2!Grupal*I33))*E33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((Pr3P2!Tot_alumnos*F34)+(Pr3P2!X_parejas*G34)+(Pr3P2!x_equipo_4* H34)+(Pr3P2!Grupal*I34))*E34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((Pr3P2!Tot_alumnos*F35)+(Pr3P2!X_parejas*G35)+(Pr3P2!x_equipo_4* H35)+(Pr3P2!Grupal*I35))*E35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((Pr3P2!Tot_alumnos*F36)+(Pr3P2!X_parejas*G36)+(Pr3P2!x_equipo_4* H36)+(Pr3P2!Grupal*I36))*E36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2.0</v>
      </c>
      <c r="F37" s="108" t="b">
        <v>0</v>
      </c>
      <c r="G37" s="108" t="b">
        <v>0</v>
      </c>
      <c r="H37" s="108" t="b">
        <v>1</v>
      </c>
      <c r="I37" s="108" t="b">
        <v>0</v>
      </c>
      <c r="J37" s="142">
        <f>((Pr3P2!Tot_alumnos*F37)+(Pr3P2!X_parejas*G37)+(Pr3P2!x_equipo_4* H37)+(Pr3P2!Grupal*I37))*E37</f>
        <v>4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((Pr3P2!Tot_alumnos*F38)+(Pr3P2!X_parejas*G38)+(Pr3P2!x_equipo_4* H38)+(Pr3P2!Grupal*I38))*E38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((Pr3P2!Tot_alumnos*F39)+(Pr3P2!X_parejas*G39)+(Pr3P2!x_equipo_4* H39)+(Pr3P2!Grupal*I39))*E39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((Pr3P2!Tot_alumnos*F40)+(Pr3P2!X_parejas*G40)+(Pr3P2!x_equipo_4* H40)+(Pr3P2!Grupal*I40))*E40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((Pr3P2!Tot_alumnos*F41)+(Pr3P2!X_parejas*G41)+(Pr3P2!x_equipo_4* H41)+(Pr3P2!Grupal*I41))*E41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((Pr3P2!Tot_alumnos*F42)+(Pr3P2!X_parejas*G42)+(Pr3P2!x_equipo_4* H42)+(Pr3P2!Grupal*I42))*E42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((Pr3P2!Tot_alumnos*F43)+(Pr3P2!X_parejas*G43)+(Pr3P2!x_equipo_4* H43)+(Pr3P2!Grupal*I43))*E43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((Pr3P2!Tot_alumnos*F44)+(Pr3P2!X_parejas*G44)+(Pr3P2!x_equipo_4* H44)+(Pr3P2!Grupal*I44))*E44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((Pr3P2!Tot_alumnos*F45)+(Pr3P2!X_parejas*G45)+(Pr3P2!x_equipo_4* H45)+(Pr3P2!Grupal*I45))*E45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((Pr3P2!Tot_alumnos*F46)+(Pr3P2!X_parejas*G46)+(Pr3P2!x_equipo_4* H46)+(Pr3P2!Grupal*I46))*E46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((Pr3P2!Tot_alumnos*F47)+(Pr3P2!X_parejas*G47)+(Pr3P2!x_equipo_4* H47)+(Pr3P2!Grupal*I47))*E47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((Pr3P2!Tot_alumnos*F48)+(Pr3P2!X_parejas*G48)+(Pr3P2!x_equipo_4* H48)+(Pr3P2!Grupal*I48))*E48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((Pr3P2!Tot_alumnos*F49)+(Pr3P2!X_parejas*G49)+(Pr3P2!x_equipo_4* H49)+(Pr3P2!Grupal*I49))*E49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((Pr3P2!Tot_alumnos*F50)+(Pr3P2!X_parejas*G50)+(Pr3P2!x_equipo_4* H50)+(Pr3P2!Grupal*I50))*E50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((Pr3P2!Tot_alumnos*F51)+(Pr3P2!X_parejas*G51)+(Pr3P2!x_equipo_4* H51)+(Pr3P2!Grupal*I51))*E51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((Pr3P2!Tot_alumnos*F52)+(Pr3P2!X_parejas*G52)+(Pr3P2!x_equipo_4* H52)+(Pr3P2!Grupal*I52))*E52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((Pr3P2!Tot_alumnos*F53)+(Pr3P2!X_parejas*G53)+(Pr3P2!x_equipo_4* H53)+(Pr3P2!Grupal*I53))*E53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((Pr3P2!Tot_alumnos*F54)+(Pr3P2!X_parejas*G54)+(Pr3P2!x_equipo_4* H54)+(Pr3P2!Grupal*I54))*E54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((Pr3P2!Tot_alumnos*F55)+(Pr3P2!X_parejas*G55)+(Pr3P2!x_equipo_4* H55)+(Pr3P2!Grupal*I55))*E55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((Pr3P2!Tot_alumnos*F56)+(Pr3P2!X_parejas*G56)+(Pr3P2!x_equipo_4* H56)+(Pr3P2!Grupal*I56))*E56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((Pr3P2!Tot_alumnos*F57)+(Pr3P2!X_parejas*G57)+(Pr3P2!x_equipo_4* H57)+(Pr3P2!Grupal*I57))*E57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((Pr3P2!Tot_alumnos*F58)+(Pr3P2!X_parejas*G58)+(Pr3P2!x_equipo_4* H58)+(Pr3P2!Grupal*I58))*E58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1.0</v>
      </c>
      <c r="F59" s="108" t="b">
        <v>0</v>
      </c>
      <c r="G59" s="108" t="b">
        <v>0</v>
      </c>
      <c r="H59" s="108" t="b">
        <v>1</v>
      </c>
      <c r="I59" s="108" t="b">
        <v>0</v>
      </c>
      <c r="J59" s="142">
        <f>((Pr3P2!Tot_alumnos*F59)+(Pr3P2!X_parejas*G59)+(Pr3P2!x_equipo_4* H59)+(Pr3P2!Grupal*I59))*E59</f>
        <v>2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((Pr3P2!Tot_alumnos*F60)+(Pr3P2!X_parejas*G60)+(Pr3P2!x_equipo_4* H60)+(Pr3P2!Grupal*I60))*E60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((Pr3P2!Tot_alumnos*F61)+(Pr3P2!X_parejas*G61)+(Pr3P2!x_equipo_4* H61)+(Pr3P2!Grupal*I61))*E61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((Pr3P2!Tot_alumnos*F62)+(Pr3P2!X_parejas*G62)+(Pr3P2!x_equipo_4* H62)+(Pr3P2!Grupal*I62))*E62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((Pr3P2!Tot_alumnos*F63)+(Pr3P2!X_parejas*G63)+(Pr3P2!x_equipo_4* H63)+(Pr3P2!Grupal*I63))*E63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((Pr3P2!Tot_alumnos*F64)+(Pr3P2!X_parejas*G64)+(Pr3P2!x_equipo_4* H64)+(Pr3P2!Grupal*I64))*E64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((Pr3P2!Tot_alumnos*F65)+(Pr3P2!X_parejas*G65)+(Pr3P2!x_equipo_4* H65)+(Pr3P2!Grupal*I65))*E65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((Pr3P2!Tot_alumnos*F66)+(Pr3P2!X_parejas*G66)+(Pr3P2!x_equipo_4* H66)+(Pr3P2!Grupal*I66))*E66</f>
        <v>0</v>
      </c>
    </row>
    <row r="67" ht="15.75" hidden="1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((Pr3P2!Tot_alumnos*F67)+(Pr3P2!X_parejas*G67)+(Pr3P2!x_equipo_4* H67)+(Pr3P2!Grupal*I67))*E67</f>
        <v>0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((Pr3P2!Tot_alumnos*F68)+(Pr3P2!X_parejas*G68)+(Pr3P2!x_equipo_4* H68)+(Pr3P2!Grupal*I68))*E68</f>
        <v>0</v>
      </c>
    </row>
    <row r="69" ht="15.75" hidden="1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((Pr3P2!Tot_alumnos*F69)+(Pr3P2!X_parejas*G69)+(Pr3P2!x_equipo_4* H69)+(Pr3P2!Grupal*I69))*E69</f>
        <v>0</v>
      </c>
    </row>
    <row r="70" ht="15.75" hidden="1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((Pr3P2!Tot_alumnos*F70)+(Pr3P2!X_parejas*G70)+(Pr3P2!x_equipo_4* H70)+(Pr3P2!Grupal*I70))*E70</f>
        <v>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((Pr3P2!Tot_alumnos*F71)+(Pr3P2!X_parejas*G71)+(Pr3P2!x_equipo_4* H71)+(Pr3P2!Grupal*I71))*E71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((Pr3P2!Tot_alumnos*F72)+(Pr3P2!X_parejas*G72)+(Pr3P2!x_equipo_4* H72)+(Pr3P2!Grupal*I72))*E72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((Pr3P2!Tot_alumnos*F73)+(Pr3P2!X_parejas*G73)+(Pr3P2!x_equipo_4* H73)+(Pr3P2!Grupal*I73))*E73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((Pr3P2!Tot_alumnos*F74)+(Pr3P2!X_parejas*G74)+(Pr3P2!x_equipo_4* H74)+(Pr3P2!Grupal*I74))*E74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((Pr3P2!Tot_alumnos*F75)+(Pr3P2!X_parejas*G75)+(Pr3P2!x_equipo_4* H75)+(Pr3P2!Grupal*I75))*E75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((Pr3P2!Tot_alumnos*F76)+(Pr3P2!X_parejas*G76)+(Pr3P2!x_equipo_4* H76)+(Pr3P2!Grupal*I76))*E76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((Pr3P2!Tot_alumnos*F77)+(Pr3P2!X_parejas*G77)+(Pr3P2!x_equipo_4* H77)+(Pr3P2!Grupal*I77))*E77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((Pr3P2!Tot_alumnos*F78)+(Pr3P2!X_parejas*G78)+(Pr3P2!x_equipo_4* H78)+(Pr3P2!Grupal*I78))*E78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1.0</v>
      </c>
      <c r="F79" s="108" t="b">
        <v>0</v>
      </c>
      <c r="G79" s="108" t="b">
        <v>0</v>
      </c>
      <c r="H79" s="108" t="b">
        <v>1</v>
      </c>
      <c r="I79" s="108" t="b">
        <v>0</v>
      </c>
      <c r="J79" s="142">
        <f>((Pr3P2!Tot_alumnos*F79)+(Pr3P2!X_parejas*G79)+(Pr3P2!x_equipo_4* H79)+(Pr3P2!Grupal*I79))*E79</f>
        <v>2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((Pr3P2!Tot_alumnos*F80)+(Pr3P2!X_parejas*G80)+(Pr3P2!x_equipo_4* H80)+(Pr3P2!Grupal*I80))*E80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((Pr3P2!Tot_alumnos*F81)+(Pr3P2!X_parejas*G81)+(Pr3P2!x_equipo_4* H81)+(Pr3P2!Grupal*I81))*E81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((Pr3P2!Tot_alumnos*F82)+(Pr3P2!X_parejas*G82)+(Pr3P2!x_equipo_4* H82)+(Pr3P2!Grupal*I82))*E82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((Pr3P2!Tot_alumnos*F83)+(Pr3P2!X_parejas*G83)+(Pr3P2!x_equipo_4* H83)+(Pr3P2!Grupal*I83))*E83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((Pr3P2!Tot_alumnos*F84)+(Pr3P2!X_parejas*G84)+(Pr3P2!x_equipo_4* H84)+(Pr3P2!Grupal*I84))*E84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((Pr3P2!Tot_alumnos*F85)+(Pr3P2!X_parejas*G85)+(Pr3P2!x_equipo_4* H85)+(Pr3P2!Grupal*I85))*E85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((Pr3P2!Tot_alumnos*F86)+(Pr3P2!X_parejas*G86)+(Pr3P2!x_equipo_4* H86)+(Pr3P2!Grupal*I86))*E86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((Pr3P2!Tot_alumnos*F87)+(Pr3P2!X_parejas*G87)+(Pr3P2!x_equipo_4* H87)+(Pr3P2!Grupal*I87))*E87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((Pr3P2!Tot_alumnos*F88)+(Pr3P2!X_parejas*G88)+(Pr3P2!x_equipo_4* H88)+(Pr3P2!Grupal*I88))*E88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((Pr3P2!Tot_alumnos*F89)+(Pr3P2!X_parejas*G89)+(Pr3P2!x_equipo_4* H89)+(Pr3P2!Grupal*I89))*E89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((Pr3P2!Tot_alumnos*F90)+(Pr3P2!X_parejas*G90)+(Pr3P2!x_equipo_4* H90)+(Pr3P2!Grupal*I90))*E90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((Pr3P2!Tot_alumnos*F91)+(Pr3P2!X_parejas*G91)+(Pr3P2!x_equipo_4* H91)+(Pr3P2!Grupal*I91))*E91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((Pr3P2!Tot_alumnos*F92)+(Pr3P2!X_parejas*G92)+(Pr3P2!x_equipo_4* H92)+(Pr3P2!Grupal*I92))*E92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((Pr3P2!Tot_alumnos*F93)+(Pr3P2!X_parejas*G93)+(Pr3P2!x_equipo_4* H93)+(Pr3P2!Grupal*I93))*E93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((Pr3P2!Tot_alumnos*F94)+(Pr3P2!X_parejas*G94)+(Pr3P2!x_equipo_4* H94)+(Pr3P2!Grupal*I94))*E94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((Pr3P2!Tot_alumnos*F95)+(Pr3P2!X_parejas*G95)+(Pr3P2!x_equipo_4* H95)+(Pr3P2!Grupal*I95))*E95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((Pr3P2!Tot_alumnos*F96)+(Pr3P2!X_parejas*G96)+(Pr3P2!x_equipo_4* H96)+(Pr3P2!Grupal*I96))*E96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((Pr3P2!Tot_alumnos*F97)+(Pr3P2!X_parejas*G97)+(Pr3P2!x_equipo_4* H97)+(Pr3P2!Grupal*I97))*E97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((Pr3P2!Tot_alumnos*F98)+(Pr3P2!X_parejas*G98)+(Pr3P2!x_equipo_4* H98)+(Pr3P2!Grupal*I98))*E98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1.0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((Pr3P2!Tot_alumnos*F99)+(Pr3P2!X_parejas*G99)+(Pr3P2!x_equipo_4* H99)+(Pr3P2!Grupal*I99))*E99</f>
        <v>8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1.0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((Pr3P2!Tot_alumnos*F100)+(Pr3P2!X_parejas*G100)+(Pr3P2!x_equipo_4* H100)+(Pr3P2!Grupal*I100))*E100</f>
        <v>8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1.0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((Pr3P2!Tot_alumnos*F101)+(Pr3P2!X_parejas*G101)+(Pr3P2!x_equipo_4* H101)+(Pr3P2!Grupal*I101))*E101</f>
        <v>8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((Pr3P2!Tot_alumnos*F102)+(Pr3P2!X_parejas*G102)+(Pr3P2!x_equipo_4* H102)+(Pr3P2!Grupal*I102))*E102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((Pr3P2!Tot_alumnos*F103)+(Pr3P2!X_parejas*G103)+(Pr3P2!x_equipo_4* H103)+(Pr3P2!Grupal*I103))*E103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((Pr3P2!Tot_alumnos*F104)+(Pr3P2!X_parejas*G104)+(Pr3P2!x_equipo_4* H104)+(Pr3P2!Grupal*I104))*E104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((Pr3P2!Tot_alumnos*F105)+(Pr3P2!X_parejas*G105)+(Pr3P2!x_equipo_4* H105)+(Pr3P2!Grupal*I105))*E105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((Pr3P2!Tot_alumnos*F106)+(Pr3P2!X_parejas*G106)+(Pr3P2!x_equipo_4* H106)+(Pr3P2!Grupal*I106))*E106</f>
        <v>0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1.0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((Pr3P2!Tot_alumnos*F107)+(Pr3P2!X_parejas*G107)+(Pr3P2!x_equipo_4* H107)+(Pr3P2!Grupal*I107))*E107</f>
        <v>8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((Pr3P2!Tot_alumnos*F108)+(Pr3P2!X_parejas*G108)+(Pr3P2!x_equipo_4* H108)+(Pr3P2!Grupal*I108))*E108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((Pr3P2!Tot_alumnos*F109)+(Pr3P2!X_parejas*G109)+(Pr3P2!x_equipo_4* H109)+(Pr3P2!Grupal*I109))*E109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((Pr3P2!Tot_alumnos*F110)+(Pr3P2!X_parejas*G110)+(Pr3P2!x_equipo_4* H110)+(Pr3P2!Grupal*I110))*E110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((Pr3P2!Tot_alumnos*F111)+(Pr3P2!X_parejas*G111)+(Pr3P2!x_equipo_4* H111)+(Pr3P2!Grupal*I111))*E111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((Pr3P2!Tot_alumnos*F112)+(Pr3P2!X_parejas*G112)+(Pr3P2!x_equipo_4* H112)+(Pr3P2!Grupal*I112))*E112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((Pr3P2!Tot_alumnos*F113)+(Pr3P2!X_parejas*G113)+(Pr3P2!x_equipo_4* H113)+(Pr3P2!Grupal*I113))*E113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((Pr3P2!Tot_alumnos*F114)+(Pr3P2!X_parejas*G114)+(Pr3P2!x_equipo_4* H114)+(Pr3P2!Grupal*I114))*E114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((Pr3P2!Tot_alumnos*F115)+(Pr3P2!X_parejas*G115)+(Pr3P2!x_equipo_4* H115)+(Pr3P2!Grupal*I115))*E115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((Pr3P2!Tot_alumnos*F116)+(Pr3P2!X_parejas*G116)+(Pr3P2!x_equipo_4* H116)+(Pr3P2!Grupal*I116))*E116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1.0</v>
      </c>
      <c r="F117" s="108" t="b">
        <v>0</v>
      </c>
      <c r="G117" s="108" t="b">
        <v>0</v>
      </c>
      <c r="H117" s="108" t="b">
        <v>1</v>
      </c>
      <c r="I117" s="108" t="b">
        <v>0</v>
      </c>
      <c r="J117" s="142">
        <f>((Pr3P2!Tot_alumnos*F117)+(Pr3P2!X_parejas*G117)+(Pr3P2!x_equipo_4* H117)+(Pr3P2!Grupal*I117))*E117</f>
        <v>2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1.0</v>
      </c>
      <c r="F118" s="108" t="b">
        <v>0</v>
      </c>
      <c r="G118" s="108" t="b">
        <v>0</v>
      </c>
      <c r="H118" s="108" t="b">
        <v>0</v>
      </c>
      <c r="I118" s="108" t="b">
        <v>1</v>
      </c>
      <c r="J118" s="142">
        <f>((Pr3P2!Tot_alumnos*F118)+(Pr3P2!X_parejas*G118)+(Pr3P2!x_equipo_4* H118)+(Pr3P2!Grupal*I118))*E118</f>
        <v>1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1.0</v>
      </c>
      <c r="F119" s="108" t="b">
        <v>0</v>
      </c>
      <c r="G119" s="108" t="b">
        <v>0</v>
      </c>
      <c r="H119" s="108" t="b">
        <v>0</v>
      </c>
      <c r="I119" s="108" t="b">
        <v>1</v>
      </c>
      <c r="J119" s="142">
        <f>((Pr3P2!Tot_alumnos*F119)+(Pr3P2!X_parejas*G119)+(Pr3P2!x_equipo_4* H119)+(Pr3P2!Grupal*I119))*E119</f>
        <v>1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((Pr3P2!Tot_alumnos*F120)+(Pr3P2!X_parejas*G120)+(Pr3P2!x_equipo_4* H120)+(Pr3P2!Grupal*I120))*E120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((Pr3P2!Tot_alumnos*F121)+(Pr3P2!X_parejas*G121)+(Pr3P2!x_equipo_4* H121)+(Pr3P2!Grupal*I121))*E121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((Pr3P2!Tot_alumnos*F122)+(Pr3P2!X_parejas*G122)+(Pr3P2!x_equipo_4* H122)+(Pr3P2!Grupal*I122))*E122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((Pr3P2!Tot_alumnos*F123)+(Pr3P2!X_parejas*G123)+(Pr3P2!x_equipo_4* H123)+(Pr3P2!Grupal*I123))*E123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((Pr3P2!Tot_alumnos*F124)+(Pr3P2!X_parejas*G124)+(Pr3P2!x_equipo_4* H124)+(Pr3P2!Grupal*I124))*E124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((Pr3P2!Tot_alumnos*F125)+(Pr3P2!X_parejas*G125)+(Pr3P2!x_equipo_4* H125)+(Pr3P2!Grupal*I125))*E125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((Pr3P2!Tot_alumnos*F126)+(Pr3P2!X_parejas*G126)+(Pr3P2!x_equipo_4* H126)+(Pr3P2!Grupal*I126))*E126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((Pr3P2!Tot_alumnos*F127)+(Pr3P2!X_parejas*G127)+(Pr3P2!x_equipo_4* H127)+(Pr3P2!Grupal*I127))*E127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((Pr3P2!Tot_alumnos*F128)+(Pr3P2!X_parejas*G128)+(Pr3P2!x_equipo_4* H128)+(Pr3P2!Grupal*I128))*E128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((Pr3P2!Tot_alumnos*F129)+(Pr3P2!X_parejas*G129)+(Pr3P2!x_equipo_4* H129)+(Pr3P2!Grupal*I129))*E129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((Pr3P2!Tot_alumnos*F130)+(Pr3P2!X_parejas*G130)+(Pr3P2!x_equipo_4* H130)+(Pr3P2!Grupal*I130))*E130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((Pr3P2!Tot_alumnos*F131)+(Pr3P2!X_parejas*G131)+(Pr3P2!x_equipo_4* H131)+(Pr3P2!Grupal*I131))*E131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((Pr3P2!Tot_alumnos*F132)+(Pr3P2!X_parejas*G132)+(Pr3P2!x_equipo_4* H132)+(Pr3P2!Grupal*I132))*E132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((Pr3P2!Tot_alumnos*F133)+(Pr3P2!X_parejas*G133)+(Pr3P2!x_equipo_4* H133)+(Pr3P2!Grupal*I133))*E133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((Pr3P2!Tot_alumnos*F134)+(Pr3P2!X_parejas*G134)+(Pr3P2!x_equipo_4* H134)+(Pr3P2!Grupal*I134))*E134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((Pr3P2!Tot_alumnos*F135)+(Pr3P2!X_parejas*G135)+(Pr3P2!x_equipo_4* H135)+(Pr3P2!Grupal*I135))*E135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((Pr3P2!Tot_alumnos*F136)+(Pr3P2!X_parejas*G136)+(Pr3P2!x_equipo_4* H136)+(Pr3P2!Grupal*I136))*E136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((Pr3P2!Tot_alumnos*F137)+(Pr3P2!X_parejas*G137)+(Pr3P2!x_equipo_4* H137)+(Pr3P2!Grupal*I137))*E137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((Pr3P2!Tot_alumnos*F138)+(Pr3P2!X_parejas*G138)+(Pr3P2!x_equipo_4* H138)+(Pr3P2!Grupal*I138))*E138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((Pr3P2!Tot_alumnos*F139)+(Pr3P2!X_parejas*G139)+(Pr3P2!x_equipo_4* H139)+(Pr3P2!Grupal*I139))*E139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((Pr3P2!Tot_alumnos*F140)+(Pr3P2!X_parejas*G140)+(Pr3P2!x_equipo_4* H140)+(Pr3P2!Grupal*I140))*E140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((Pr3P2!Tot_alumnos*F141)+(Pr3P2!X_parejas*G141)+(Pr3P2!x_equipo_4* H141)+(Pr3P2!Grupal*I141))*E141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((Pr3P2!Tot_alumnos*F142)+(Pr3P2!X_parejas*G142)+(Pr3P2!x_equipo_4* H142)+(Pr3P2!Grupal*I142))*E142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3.0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((Pr3P2!Tot_alumnos*F143)+(Pr3P2!X_parejas*G143)+(Pr3P2!x_equipo_4* H143)+(Pr3P2!Grupal*I143))*E143</f>
        <v>6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((Pr3P2!Tot_alumnos*F144)+(Pr3P2!X_parejas*G144)+(Pr3P2!x_equipo_4* H144)+(Pr3P2!Grupal*I144))*E144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((Pr3P2!Tot_alumnos*F145)+(Pr3P2!X_parejas*G145)+(Pr3P2!x_equipo_4* H145)+(Pr3P2!Grupal*I145))*E145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3.0</v>
      </c>
      <c r="F146" s="108" t="b">
        <v>0</v>
      </c>
      <c r="G146" s="108" t="b">
        <v>0</v>
      </c>
      <c r="H146" s="108" t="b">
        <v>1</v>
      </c>
      <c r="I146" s="108" t="b">
        <v>0</v>
      </c>
      <c r="J146" s="142">
        <f>((Pr3P2!Tot_alumnos*F146)+(Pr3P2!X_parejas*G146)+(Pr3P2!x_equipo_4* H146)+(Pr3P2!Grupal*I146))*E146</f>
        <v>6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((Pr3P2!Tot_alumnos*F147)+(Pr3P2!X_parejas*G147)+(Pr3P2!x_equipo_4* H147)+(Pr3P2!Grupal*I147))*E147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((Pr3P2!Tot_alumnos*F148)+(Pr3P2!X_parejas*G148)+(Pr3P2!x_equipo_4* H148)+(Pr3P2!Grupal*I148))*E148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((Pr3P2!Tot_alumnos*F149)+(Pr3P2!X_parejas*G149)+(Pr3P2!x_equipo_4* H149)+(Pr3P2!Grupal*I149))*E149</f>
        <v>0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1.0</v>
      </c>
      <c r="F150" s="108" t="b">
        <v>0</v>
      </c>
      <c r="G150" s="108" t="b">
        <v>0</v>
      </c>
      <c r="H150" s="108" t="b">
        <v>1</v>
      </c>
      <c r="I150" s="108" t="b">
        <v>0</v>
      </c>
      <c r="J150" s="142">
        <f>((Pr3P2!Tot_alumnos*F150)+(Pr3P2!X_parejas*G150)+(Pr3P2!x_equipo_4* H150)+(Pr3P2!Grupal*I150))*E150</f>
        <v>2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1.0</v>
      </c>
      <c r="F151" s="108" t="b">
        <v>0</v>
      </c>
      <c r="G151" s="108" t="b">
        <v>0</v>
      </c>
      <c r="H151" s="108" t="b">
        <v>1</v>
      </c>
      <c r="I151" s="108" t="b">
        <v>0</v>
      </c>
      <c r="J151" s="142">
        <f>((Pr3P2!Tot_alumnos*F151)+(Pr3P2!X_parejas*G151)+(Pr3P2!x_equipo_4* H151)+(Pr3P2!Grupal*I151))*E151</f>
        <v>2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1.0</v>
      </c>
      <c r="F152" s="108" t="b">
        <v>0</v>
      </c>
      <c r="G152" s="108" t="b">
        <v>0</v>
      </c>
      <c r="H152" s="108" t="b">
        <v>1</v>
      </c>
      <c r="I152" s="108" t="b">
        <v>0</v>
      </c>
      <c r="J152" s="142">
        <f>((Pr3P2!Tot_alumnos*F152)+(Pr3P2!X_parejas*G152)+(Pr3P2!x_equipo_4* H152)+(Pr3P2!Grupal*I152))*E152</f>
        <v>2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1.0</v>
      </c>
      <c r="F153" s="108" t="b">
        <v>0</v>
      </c>
      <c r="G153" s="108" t="b">
        <v>0</v>
      </c>
      <c r="H153" s="108" t="b">
        <v>1</v>
      </c>
      <c r="I153" s="108" t="b">
        <v>0</v>
      </c>
      <c r="J153" s="142">
        <f>((Pr3P2!Tot_alumnos*F153)+(Pr3P2!X_parejas*G153)+(Pr3P2!x_equipo_4* H153)+(Pr3P2!Grupal*I153))*E153</f>
        <v>2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1.0</v>
      </c>
      <c r="F154" s="108" t="b">
        <v>0</v>
      </c>
      <c r="G154" s="108" t="b">
        <v>0</v>
      </c>
      <c r="H154" s="108" t="b">
        <v>1</v>
      </c>
      <c r="I154" s="108" t="b">
        <v>0</v>
      </c>
      <c r="J154" s="142">
        <f>((Pr3P2!Tot_alumnos*F154)+(Pr3P2!X_parejas*G154)+(Pr3P2!x_equipo_4* H154)+(Pr3P2!Grupal*I154))*E154</f>
        <v>2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((Pr3P2!Tot_alumnos*F155)+(Pr3P2!X_parejas*G155)+(Pr3P2!x_equipo_4* H155)+(Pr3P2!Grupal*I155))*E155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1.0</v>
      </c>
      <c r="F156" s="108" t="b">
        <v>0</v>
      </c>
      <c r="G156" s="108" t="b">
        <v>0</v>
      </c>
      <c r="H156" s="108" t="b">
        <v>1</v>
      </c>
      <c r="I156" s="108" t="b">
        <v>0</v>
      </c>
      <c r="J156" s="142">
        <f>((Pr3P2!Tot_alumnos*F156)+(Pr3P2!X_parejas*G156)+(Pr3P2!x_equipo_4* H156)+(Pr3P2!Grupal*I156))*E156</f>
        <v>2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1.0</v>
      </c>
      <c r="F157" s="108" t="b">
        <v>0</v>
      </c>
      <c r="G157" s="108" t="b">
        <v>0</v>
      </c>
      <c r="H157" s="108" t="b">
        <v>1</v>
      </c>
      <c r="I157" s="108" t="b">
        <v>0</v>
      </c>
      <c r="J157" s="142">
        <f>((Pr3P2!Tot_alumnos*F157)+(Pr3P2!X_parejas*G157)+(Pr3P2!x_equipo_4* H157)+(Pr3P2!Grupal*I157))*E157</f>
        <v>2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((Pr3P2!Tot_alumnos*F158)+(Pr3P2!X_parejas*G158)+(Pr3P2!x_equipo_4* H158)+(Pr3P2!Grupal*I158))*E158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((Pr3P2!Tot_alumnos*F159)+(Pr3P2!X_parejas*G159)+(Pr3P2!x_equipo_4* H159)+(Pr3P2!Grupal*I159))*E159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((Pr3P2!Tot_alumnos*F160)+(Pr3P2!X_parejas*G160)+(Pr3P2!x_equipo_4* H160)+(Pr3P2!Grupal*I160))*E160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((Pr3P2!Tot_alumnos*F161)+(Pr3P2!X_parejas*G161)+(Pr3P2!x_equipo_4* H161)+(Pr3P2!Grupal*I161))*E161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((Pr3P2!Tot_alumnos*F162)+(Pr3P2!X_parejas*G162)+(Pr3P2!x_equipo_4* H162)+(Pr3P2!Grupal*I162))*E162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((Pr3P2!Tot_alumnos*F163)+(Pr3P2!X_parejas*G163)+(Pr3P2!x_equipo_4* H163)+(Pr3P2!Grupal*I163))*E163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((Pr3P2!Tot_alumnos*F164)+(Pr3P2!X_parejas*G164)+(Pr3P2!x_equipo_4* H164)+(Pr3P2!Grupal*I164))*E164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((Pr3P2!Tot_alumnos*F165)+(Pr3P2!X_parejas*G165)+(Pr3P2!x_equipo_4* H165)+(Pr3P2!Grupal*I165))*E165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((Pr3P2!Tot_alumnos*F166)+(Pr3P2!X_parejas*G166)+(Pr3P2!x_equipo_4* H166)+(Pr3P2!Grupal*I166))*E166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((Pr3P2!Tot_alumnos*F167)+(Pr3P2!X_parejas*G167)+(Pr3P2!x_equipo_4* H167)+(Pr3P2!Grupal*I167))*E167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((Pr3P2!Tot_alumnos*F168)+(Pr3P2!X_parejas*G168)+(Pr3P2!x_equipo_4* H168)+(Pr3P2!Grupal*I168))*E168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((Pr3P2!Tot_alumnos*F169)+(Pr3P2!X_parejas*G169)+(Pr3P2!x_equipo_4* H169)+(Pr3P2!Grupal*I169))*E169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((Pr3P2!Tot_alumnos*F170)+(Pr3P2!X_parejas*G170)+(Pr3P2!x_equipo_4* H170)+(Pr3P2!Grupal*I170))*E170</f>
        <v>0</v>
      </c>
    </row>
    <row r="171" ht="15.75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1.0</v>
      </c>
      <c r="F171" s="108" t="b">
        <v>0</v>
      </c>
      <c r="G171" s="108" t="b">
        <v>0</v>
      </c>
      <c r="H171" s="108" t="b">
        <v>1</v>
      </c>
      <c r="I171" s="108" t="b">
        <v>0</v>
      </c>
      <c r="J171" s="142">
        <f>((Pr3P2!Tot_alumnos*F171)+(Pr3P2!X_parejas*G171)+(Pr3P2!x_equipo_4* H171)+(Pr3P2!Grupal*I171))*E171</f>
        <v>2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((Pr3P2!Tot_alumnos*F172)+(Pr3P2!X_parejas*G172)+(Pr3P2!x_equipo_4* H172)+(Pr3P2!Grupal*I172))*E172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((Pr3P2!Tot_alumnos*F173)+(Pr3P2!X_parejas*G173)+(Pr3P2!x_equipo_4* H173)+(Pr3P2!Grupal*I173))*E173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((Pr3P2!Tot_alumnos*F174)+(Pr3P2!X_parejas*G174)+(Pr3P2!x_equipo_4* H174)+(Pr3P2!Grupal*I174))*E174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((Pr3P2!Tot_alumnos*F175)+(Pr3P2!X_parejas*G175)+(Pr3P2!x_equipo_4* H175)+(Pr3P2!Grupal*I175))*E175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((Pr3P2!Tot_alumnos*F176)+(Pr3P2!X_parejas*G176)+(Pr3P2!x_equipo_4* H176)+(Pr3P2!Grupal*I176))*E176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((Pr3P2!Tot_alumnos*F177)+(Pr3P2!X_parejas*G177)+(Pr3P2!x_equipo_4* H177)+(Pr3P2!Grupal*I177))*E177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((Pr3P2!Tot_alumnos*F178)+(Pr3P2!X_parejas*G178)+(Pr3P2!x_equipo_4* H178)+(Pr3P2!Grupal*I178))*E178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((Pr3P2!Tot_alumnos*F179)+(Pr3P2!X_parejas*G179)+(Pr3P2!x_equipo_4* H179)+(Pr3P2!Grupal*I179))*E179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((Pr3P2!Tot_alumnos*F180)+(Pr3P2!X_parejas*G180)+(Pr3P2!x_equipo_4* H180)+(Pr3P2!Grupal*I180))*E180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((Pr3P2!Tot_alumnos*F181)+(Pr3P2!X_parejas*G181)+(Pr3P2!x_equipo_4* H181)+(Pr3P2!Grupal*I181))*E181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((Pr3P2!Tot_alumnos*F182)+(Pr3P2!X_parejas*G182)+(Pr3P2!x_equipo_4* H182)+(Pr3P2!Grupal*I182))*E182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((Pr3P2!Tot_alumnos*F183)+(Pr3P2!X_parejas*G183)+(Pr3P2!x_equipo_4* H183)+(Pr3P2!Grupal*I183))*E183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((Pr3P2!Tot_alumnos*F184)+(Pr3P2!X_parejas*G184)+(Pr3P2!x_equipo_4* H184)+(Pr3P2!Grupal*I184))*E184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((Pr3P2!Tot_alumnos*F185)+(Pr3P2!X_parejas*G185)+(Pr3P2!x_equipo_4* H185)+(Pr3P2!Grupal*I185))*E185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((Pr3P2!Tot_alumnos*F186)+(Pr3P2!X_parejas*G186)+(Pr3P2!x_equipo_4* H186)+(Pr3P2!Grupal*I186))*E186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((Pr3P2!Tot_alumnos*F187)+(Pr3P2!X_parejas*G187)+(Pr3P2!x_equipo_4* H187)+(Pr3P2!Grupal*I187))*E187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((Pr3P2!Tot_alumnos*F188)+(Pr3P2!X_parejas*G188)+(Pr3P2!x_equipo_4* H188)+(Pr3P2!Grupal*I188))*E188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((Pr3P2!Tot_alumnos*F189)+(Pr3P2!X_parejas*G189)+(Pr3P2!x_equipo_4* H189)+(Pr3P2!Grupal*I189))*E189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((Pr3P2!Tot_alumnos*F190)+(Pr3P2!X_parejas*G190)+(Pr3P2!x_equipo_4* H190)+(Pr3P2!Grupal*I190))*E190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((Pr3P2!Tot_alumnos*F191)+(Pr3P2!X_parejas*G191)+(Pr3P2!x_equipo_4* H191)+(Pr3P2!Grupal*I191))*E191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((Pr3P2!Tot_alumnos*F192)+(Pr3P2!X_parejas*G192)+(Pr3P2!x_equipo_4* H192)+(Pr3P2!Grupal*I192))*E192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((Pr3P2!Tot_alumnos*F193)+(Pr3P2!X_parejas*G193)+(Pr3P2!x_equipo_4* H193)+(Pr3P2!Grupal*I193))*E193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((Pr3P2!Tot_alumnos*F194)+(Pr3P2!X_parejas*G194)+(Pr3P2!x_equipo_4* H194)+(Pr3P2!Grupal*I194))*E194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((Pr3P2!Tot_alumnos*F195)+(Pr3P2!X_parejas*G195)+(Pr3P2!x_equipo_4* H195)+(Pr3P2!Grupal*I195))*E195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((Pr3P2!Tot_alumnos*F196)+(Pr3P2!X_parejas*G196)+(Pr3P2!x_equipo_4* H196)+(Pr3P2!Grupal*I196))*E196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((Pr3P2!Tot_alumnos*F197)+(Pr3P2!X_parejas*G197)+(Pr3P2!x_equipo_4* H197)+(Pr3P2!Grupal*I197))*E197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((Pr3P2!Tot_alumnos*F198)+(Pr3P2!X_parejas*G198)+(Pr3P2!x_equipo_4* H198)+(Pr3P2!Grupal*I198))*E198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((Pr3P2!Tot_alumnos*F199)+(Pr3P2!X_parejas*G199)+(Pr3P2!x_equipo_4* H199)+(Pr3P2!Grupal*I199))*E199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((Pr3P2!Tot_alumnos*F200)+(Pr3P2!X_parejas*G200)+(Pr3P2!x_equipo_4* H200)+(Pr3P2!Grupal*I200))*E200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((Pr3P2!Tot_alumnos*F201)+(Pr3P2!X_parejas*G201)+(Pr3P2!x_equipo_4* H201)+(Pr3P2!Grupal*I201))*E201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((Pr3P2!Tot_alumnos*F202)+(Pr3P2!X_parejas*G202)+(Pr3P2!x_equipo_4* H202)+(Pr3P2!Grupal*I202))*E202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((Pr3P2!Tot_alumnos*F203)+(Pr3P2!X_parejas*G203)+(Pr3P2!x_equipo_4* H203)+(Pr3P2!Grupal*I203))*E203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((Pr3P2!Tot_alumnos*F204)+(Pr3P2!X_parejas*G204)+(Pr3P2!x_equipo_4* H204)+(Pr3P2!Grupal*I204))*E204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((Pr3P2!Tot_alumnos*F205)+(Pr3P2!X_parejas*G205)+(Pr3P2!x_equipo_4* H205)+(Pr3P2!Grupal*I205))*E205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((Pr3P2!Tot_alumnos*F206)+(Pr3P2!X_parejas*G206)+(Pr3P2!x_equipo_4* H206)+(Pr3P2!Grupal*I206))*E206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((Pr3P2!Tot_alumnos*F207)+(Pr3P2!X_parejas*G207)+(Pr3P2!x_equipo_4* H207)+(Pr3P2!Grupal*I207))*E207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((Pr3P2!Tot_alumnos*F208)+(Pr3P2!X_parejas*G208)+(Pr3P2!x_equipo_4* H208)+(Pr3P2!Grupal*I208))*E208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((Pr3P2!Tot_alumnos*F209)+(Pr3P2!X_parejas*G209)+(Pr3P2!x_equipo_4* H209)+(Pr3P2!Grupal*I209))*E209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((Pr3P2!Tot_alumnos*F210)+(Pr3P2!X_parejas*G210)+(Pr3P2!x_equipo_4* H210)+(Pr3P2!Grupal*I210))*E210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((Pr3P2!Tot_alumnos*F211)+(Pr3P2!X_parejas*G211)+(Pr3P2!x_equipo_4* H211)+(Pr3P2!Grupal*I211))*E211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((Pr3P2!Tot_alumnos*F212)+(Pr3P2!X_parejas*G212)+(Pr3P2!x_equipo_4* H212)+(Pr3P2!Grupal*I212))*E212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((Pr3P2!Tot_alumnos*F213)+(Pr3P2!X_parejas*G213)+(Pr3P2!x_equipo_4* H213)+(Pr3P2!Grupal*I213))*E213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6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298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299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((N2P3!Tot_alumnos*F7)+(N2P3!X_parejas*G7)+(N2P3!x_equipo_4* H7)+(N2P3!Grupal*I7))*E7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((N2P3!Tot_alumnos*F8)+(N2P3!X_parejas*G8)+(N2P3!x_equipo_4* H8)+(N2P3!Grupal*I8))*E8</f>
        <v>0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((N2P3!Tot_alumnos*F9)+(N2P3!X_parejas*G9)+(N2P3!x_equipo_4* H9)+(N2P3!Grupal*I9))*E9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((N2P3!Tot_alumnos*F10)+(N2P3!X_parejas*G10)+(N2P3!x_equipo_4* H10)+(N2P3!Grupal*I10))*E10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((N2P3!Tot_alumnos*F11)+(N2P3!X_parejas*G11)+(N2P3!x_equipo_4* H11)+(N2P3!Grupal*I11))*E11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((N2P3!Tot_alumnos*F12)+(N2P3!X_parejas*G12)+(N2P3!x_equipo_4* H12)+(N2P3!Grupal*I12))*E12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((N2P3!Tot_alumnos*F13)+(N2P3!X_parejas*G13)+(N2P3!x_equipo_4* H13)+(N2P3!Grupal*I13))*E13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((N2P3!Tot_alumnos*F14)+(N2P3!X_parejas*G14)+(N2P3!x_equipo_4* H14)+(N2P3!Grupal*I14))*E14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((N2P3!Tot_alumnos*F15)+(N2P3!X_parejas*G15)+(N2P3!x_equipo_4* H15)+(N2P3!Grupal*I15))*E15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((N2P3!Tot_alumnos*F16)+(N2P3!X_parejas*G16)+(N2P3!x_equipo_4* H16)+(N2P3!Grupal*I16))*E16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((N2P3!Tot_alumnos*F17)+(N2P3!X_parejas*G17)+(N2P3!x_equipo_4* H17)+(N2P3!Grupal*I17))*E17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((N2P3!Tot_alumnos*F18)+(N2P3!X_parejas*G18)+(N2P3!x_equipo_4* H18)+(N2P3!Grupal*I18))*E18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((N2P3!Tot_alumnos*F19)+(N2P3!X_parejas*G19)+(N2P3!x_equipo_4* H19)+(N2P3!Grupal*I19))*E19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((N2P3!Tot_alumnos*F20)+(N2P3!X_parejas*G20)+(N2P3!x_equipo_4* H20)+(N2P3!Grupal*I20))*E20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((N2P3!Tot_alumnos*F21)+(N2P3!X_parejas*G21)+(N2P3!x_equipo_4* H21)+(N2P3!Grupal*I21))*E21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((N2P3!Tot_alumnos*F22)+(N2P3!X_parejas*G22)+(N2P3!x_equipo_4* H22)+(N2P3!Grupal*I22))*E22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((N2P3!Tot_alumnos*F23)+(N2P3!X_parejas*G23)+(N2P3!x_equipo_4* H23)+(N2P3!Grupal*I23))*E23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((N2P3!Tot_alumnos*F24)+(N2P3!X_parejas*G24)+(N2P3!x_equipo_4* H24)+(N2P3!Grupal*I24))*E24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((N2P3!Tot_alumnos*F25)+(N2P3!X_parejas*G25)+(N2P3!x_equipo_4* H25)+(N2P3!Grupal*I25))*E25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((N2P3!Tot_alumnos*F26)+(N2P3!X_parejas*G26)+(N2P3!x_equipo_4* H26)+(N2P3!Grupal*I26))*E26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((N2P3!Tot_alumnos*F27)+(N2P3!X_parejas*G27)+(N2P3!x_equipo_4* H27)+(N2P3!Grupal*I27))*E27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((N2P3!Tot_alumnos*F28)+(N2P3!X_parejas*G28)+(N2P3!x_equipo_4* H28)+(N2P3!Grupal*I28))*E28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((N2P3!Tot_alumnos*F29)+(N2P3!X_parejas*G29)+(N2P3!x_equipo_4* H29)+(N2P3!Grupal*I29))*E29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((N2P3!Tot_alumnos*F30)+(N2P3!X_parejas*G30)+(N2P3!x_equipo_4* H30)+(N2P3!Grupal*I30))*E30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((N2P3!Tot_alumnos*F31)+(N2P3!X_parejas*G31)+(N2P3!x_equipo_4* H31)+(N2P3!Grupal*I31))*E31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((N2P3!Tot_alumnos*F32)+(N2P3!X_parejas*G32)+(N2P3!x_equipo_4* H32)+(N2P3!Grupal*I32))*E32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((N2P3!Tot_alumnos*F33)+(N2P3!X_parejas*G33)+(N2P3!x_equipo_4* H33)+(N2P3!Grupal*I33))*E33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((N2P3!Tot_alumnos*F34)+(N2P3!X_parejas*G34)+(N2P3!x_equipo_4* H34)+(N2P3!Grupal*I34))*E34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((N2P3!Tot_alumnos*F35)+(N2P3!X_parejas*G35)+(N2P3!x_equipo_4* H35)+(N2P3!Grupal*I35))*E35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((N2P3!Tot_alumnos*F36)+(N2P3!X_parejas*G36)+(N2P3!x_equipo_4* H36)+(N2P3!Grupal*I36))*E36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((N2P3!Tot_alumnos*F37)+(N2P3!X_parejas*G37)+(N2P3!x_equipo_4* H37)+(N2P3!Grupal*I37))*E37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((N2P3!Tot_alumnos*F38)+(N2P3!X_parejas*G38)+(N2P3!x_equipo_4* H38)+(N2P3!Grupal*I38))*E38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((N2P3!Tot_alumnos*F39)+(N2P3!X_parejas*G39)+(N2P3!x_equipo_4* H39)+(N2P3!Grupal*I39))*E39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((N2P3!Tot_alumnos*F40)+(N2P3!X_parejas*G40)+(N2P3!x_equipo_4* H40)+(N2P3!Grupal*I40))*E40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((N2P3!Tot_alumnos*F41)+(N2P3!X_parejas*G41)+(N2P3!x_equipo_4* H41)+(N2P3!Grupal*I41))*E41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((N2P3!Tot_alumnos*F42)+(N2P3!X_parejas*G42)+(N2P3!x_equipo_4* H42)+(N2P3!Grupal*I42))*E42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((N2P3!Tot_alumnos*F43)+(N2P3!X_parejas*G43)+(N2P3!x_equipo_4* H43)+(N2P3!Grupal*I43))*E43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((N2P3!Tot_alumnos*F44)+(N2P3!X_parejas*G44)+(N2P3!x_equipo_4* H44)+(N2P3!Grupal*I44))*E44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((N2P3!Tot_alumnos*F45)+(N2P3!X_parejas*G45)+(N2P3!x_equipo_4* H45)+(N2P3!Grupal*I45))*E45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((N2P3!Tot_alumnos*F46)+(N2P3!X_parejas*G46)+(N2P3!x_equipo_4* H46)+(N2P3!Grupal*I46))*E46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((N2P3!Tot_alumnos*F47)+(N2P3!X_parejas*G47)+(N2P3!x_equipo_4* H47)+(N2P3!Grupal*I47))*E47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((N2P3!Tot_alumnos*F48)+(N2P3!X_parejas*G48)+(N2P3!x_equipo_4* H48)+(N2P3!Grupal*I48))*E48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((N2P3!Tot_alumnos*F49)+(N2P3!X_parejas*G49)+(N2P3!x_equipo_4* H49)+(N2P3!Grupal*I49))*E49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((N2P3!Tot_alumnos*F50)+(N2P3!X_parejas*G50)+(N2P3!x_equipo_4* H50)+(N2P3!Grupal*I50))*E50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((N2P3!Tot_alumnos*F51)+(N2P3!X_parejas*G51)+(N2P3!x_equipo_4* H51)+(N2P3!Grupal*I51))*E51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((N2P3!Tot_alumnos*F52)+(N2P3!X_parejas*G52)+(N2P3!x_equipo_4* H52)+(N2P3!Grupal*I52))*E52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((N2P3!Tot_alumnos*F53)+(N2P3!X_parejas*G53)+(N2P3!x_equipo_4* H53)+(N2P3!Grupal*I53))*E53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((N2P3!Tot_alumnos*F54)+(N2P3!X_parejas*G54)+(N2P3!x_equipo_4* H54)+(N2P3!Grupal*I54))*E54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((N2P3!Tot_alumnos*F55)+(N2P3!X_parejas*G55)+(N2P3!x_equipo_4* H55)+(N2P3!Grupal*I55))*E55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((N2P3!Tot_alumnos*F56)+(N2P3!X_parejas*G56)+(N2P3!x_equipo_4* H56)+(N2P3!Grupal*I56))*E56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((N2P3!Tot_alumnos*F57)+(N2P3!X_parejas*G57)+(N2P3!x_equipo_4* H57)+(N2P3!Grupal*I57))*E57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((N2P3!Tot_alumnos*F58)+(N2P3!X_parejas*G58)+(N2P3!x_equipo_4* H58)+(N2P3!Grupal*I58))*E58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((N2P3!Tot_alumnos*F59)+(N2P3!X_parejas*G59)+(N2P3!x_equipo_4* H59)+(N2P3!Grupal*I59))*E59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((N2P3!Tot_alumnos*F60)+(N2P3!X_parejas*G60)+(N2P3!x_equipo_4* H60)+(N2P3!Grupal*I60))*E60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((N2P3!Tot_alumnos*F61)+(N2P3!X_parejas*G61)+(N2P3!x_equipo_4* H61)+(N2P3!Grupal*I61))*E61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((N2P3!Tot_alumnos*F62)+(N2P3!X_parejas*G62)+(N2P3!x_equipo_4* H62)+(N2P3!Grupal*I62))*E62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((N2P3!Tot_alumnos*F63)+(N2P3!X_parejas*G63)+(N2P3!x_equipo_4* H63)+(N2P3!Grupal*I63))*E63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((N2P3!Tot_alumnos*F64)+(N2P3!X_parejas*G64)+(N2P3!x_equipo_4* H64)+(N2P3!Grupal*I64))*E64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((N2P3!Tot_alumnos*F65)+(N2P3!X_parejas*G65)+(N2P3!x_equipo_4* H65)+(N2P3!Grupal*I65))*E65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((N2P3!Tot_alumnos*F66)+(N2P3!X_parejas*G66)+(N2P3!x_equipo_4* H66)+(N2P3!Grupal*I66))*E66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1.0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((N2P3!Tot_alumnos*F67)+(N2P3!X_parejas*G67)+(N2P3!x_equipo_4* H67)+(N2P3!Grupal*I67))*E67</f>
        <v>2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((N2P3!Tot_alumnos*F68)+(N2P3!X_parejas*G68)+(N2P3!x_equipo_4* H68)+(N2P3!Grupal*I68))*E68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4.0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((N2P3!Tot_alumnos*F69)+(N2P3!X_parejas*G69)+(N2P3!x_equipo_4* H69)+(N2P3!Grupal*I69))*E69</f>
        <v>8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5.0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((N2P3!Tot_alumnos*F70)+(N2P3!X_parejas*G70)+(N2P3!x_equipo_4* H70)+(N2P3!Grupal*I70))*E70</f>
        <v>10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((N2P3!Tot_alumnos*F71)+(N2P3!X_parejas*G71)+(N2P3!x_equipo_4* H71)+(N2P3!Grupal*I71))*E71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((N2P3!Tot_alumnos*F72)+(N2P3!X_parejas*G72)+(N2P3!x_equipo_4* H72)+(N2P3!Grupal*I72))*E72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((N2P3!Tot_alumnos*F73)+(N2P3!X_parejas*G73)+(N2P3!x_equipo_4* H73)+(N2P3!Grupal*I73))*E73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((N2P3!Tot_alumnos*F74)+(N2P3!X_parejas*G74)+(N2P3!x_equipo_4* H74)+(N2P3!Grupal*I74))*E74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((N2P3!Tot_alumnos*F75)+(N2P3!X_parejas*G75)+(N2P3!x_equipo_4* H75)+(N2P3!Grupal*I75))*E75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1</v>
      </c>
      <c r="J76" s="142">
        <f>((N2P3!Tot_alumnos*F76)+(N2P3!X_parejas*G76)+(N2P3!x_equipo_4* H76)+(N2P3!Grupal*I76))*E76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((N2P3!Tot_alumnos*F77)+(N2P3!X_parejas*G77)+(N2P3!x_equipo_4* H77)+(N2P3!Grupal*I77))*E77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((N2P3!Tot_alumnos*F78)+(N2P3!X_parejas*G78)+(N2P3!x_equipo_4* H78)+(N2P3!Grupal*I78))*E78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((N2P3!Tot_alumnos*F79)+(N2P3!X_parejas*G79)+(N2P3!x_equipo_4* H79)+(N2P3!Grupal*I79))*E79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((N2P3!Tot_alumnos*F80)+(N2P3!X_parejas*G80)+(N2P3!x_equipo_4* H80)+(N2P3!Grupal*I80))*E80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((N2P3!Tot_alumnos*F81)+(N2P3!X_parejas*G81)+(N2P3!x_equipo_4* H81)+(N2P3!Grupal*I81))*E81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((N2P3!Tot_alumnos*F82)+(N2P3!X_parejas*G82)+(N2P3!x_equipo_4* H82)+(N2P3!Grupal*I82))*E82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((N2P3!Tot_alumnos*F83)+(N2P3!X_parejas*G83)+(N2P3!x_equipo_4* H83)+(N2P3!Grupal*I83))*E83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((N2P3!Tot_alumnos*F84)+(N2P3!X_parejas*G84)+(N2P3!x_equipo_4* H84)+(N2P3!Grupal*I84))*E84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((N2P3!Tot_alumnos*F85)+(N2P3!X_parejas*G85)+(N2P3!x_equipo_4* H85)+(N2P3!Grupal*I85))*E85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((N2P3!Tot_alumnos*F86)+(N2P3!X_parejas*G86)+(N2P3!x_equipo_4* H86)+(N2P3!Grupal*I86))*E86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((N2P3!Tot_alumnos*F87)+(N2P3!X_parejas*G87)+(N2P3!x_equipo_4* H87)+(N2P3!Grupal*I87))*E87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((N2P3!Tot_alumnos*F88)+(N2P3!X_parejas*G88)+(N2P3!x_equipo_4* H88)+(N2P3!Grupal*I88))*E88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((N2P3!Tot_alumnos*F89)+(N2P3!X_parejas*G89)+(N2P3!x_equipo_4* H89)+(N2P3!Grupal*I89))*E89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((N2P3!Tot_alumnos*F90)+(N2P3!X_parejas*G90)+(N2P3!x_equipo_4* H90)+(N2P3!Grupal*I90))*E90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((N2P3!Tot_alumnos*F91)+(N2P3!X_parejas*G91)+(N2P3!x_equipo_4* H91)+(N2P3!Grupal*I91))*E91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((N2P3!Tot_alumnos*F92)+(N2P3!X_parejas*G92)+(N2P3!x_equipo_4* H92)+(N2P3!Grupal*I92))*E92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((N2P3!Tot_alumnos*F93)+(N2P3!X_parejas*G93)+(N2P3!x_equipo_4* H93)+(N2P3!Grupal*I93))*E93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((N2P3!Tot_alumnos*F94)+(N2P3!X_parejas*G94)+(N2P3!x_equipo_4* H94)+(N2P3!Grupal*I94))*E94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((N2P3!Tot_alumnos*F95)+(N2P3!X_parejas*G95)+(N2P3!x_equipo_4* H95)+(N2P3!Grupal*I95))*E95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((N2P3!Tot_alumnos*F96)+(N2P3!X_parejas*G96)+(N2P3!x_equipo_4* H96)+(N2P3!Grupal*I96))*E96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((N2P3!Tot_alumnos*F97)+(N2P3!X_parejas*G97)+(N2P3!x_equipo_4* H97)+(N2P3!Grupal*I97))*E97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((N2P3!Tot_alumnos*F98)+(N2P3!X_parejas*G98)+(N2P3!x_equipo_4* H98)+(N2P3!Grupal*I98))*E98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((N2P3!Tot_alumnos*F99)+(N2P3!X_parejas*G99)+(N2P3!x_equipo_4* H99)+(N2P3!Grupal*I99))*E99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((N2P3!Tot_alumnos*F100)+(N2P3!X_parejas*G100)+(N2P3!x_equipo_4* H100)+(N2P3!Grupal*I100))*E100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((N2P3!Tot_alumnos*F101)+(N2P3!X_parejas*G101)+(N2P3!x_equipo_4* H101)+(N2P3!Grupal*I101))*E101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((N2P3!Tot_alumnos*F102)+(N2P3!X_parejas*G102)+(N2P3!x_equipo_4* H102)+(N2P3!Grupal*I102))*E102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((N2P3!Tot_alumnos*F103)+(N2P3!X_parejas*G103)+(N2P3!x_equipo_4* H103)+(N2P3!Grupal*I103))*E103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((N2P3!Tot_alumnos*F104)+(N2P3!X_parejas*G104)+(N2P3!x_equipo_4* H104)+(N2P3!Grupal*I104))*E104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((N2P3!Tot_alumnos*F105)+(N2P3!X_parejas*G105)+(N2P3!x_equipo_4* H105)+(N2P3!Grupal*I105))*E105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((N2P3!Tot_alumnos*F106)+(N2P3!X_parejas*G106)+(N2P3!x_equipo_4* H106)+(N2P3!Grupal*I106))*E106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((N2P3!Tot_alumnos*F107)+(N2P3!X_parejas*G107)+(N2P3!x_equipo_4* H107)+(N2P3!Grupal*I107))*E107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((N2P3!Tot_alumnos*F108)+(N2P3!X_parejas*G108)+(N2P3!x_equipo_4* H108)+(N2P3!Grupal*I108))*E108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((N2P3!Tot_alumnos*F109)+(N2P3!X_parejas*G109)+(N2P3!x_equipo_4* H109)+(N2P3!Grupal*I109))*E109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((N2P3!Tot_alumnos*F110)+(N2P3!X_parejas*G110)+(N2P3!x_equipo_4* H110)+(N2P3!Grupal*I110))*E110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((N2P3!Tot_alumnos*F111)+(N2P3!X_parejas*G111)+(N2P3!x_equipo_4* H111)+(N2P3!Grupal*I111))*E111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((N2P3!Tot_alumnos*F112)+(N2P3!X_parejas*G112)+(N2P3!x_equipo_4* H112)+(N2P3!Grupal*I112))*E112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((N2P3!Tot_alumnos*F113)+(N2P3!X_parejas*G113)+(N2P3!x_equipo_4* H113)+(N2P3!Grupal*I113))*E113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((N2P3!Tot_alumnos*F114)+(N2P3!X_parejas*G114)+(N2P3!x_equipo_4* H114)+(N2P3!Grupal*I114))*E114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((N2P3!Tot_alumnos*F115)+(N2P3!X_parejas*G115)+(N2P3!x_equipo_4* H115)+(N2P3!Grupal*I115))*E115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((N2P3!Tot_alumnos*F116)+(N2P3!X_parejas*G116)+(N2P3!x_equipo_4* H116)+(N2P3!Grupal*I116))*E116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((N2P3!Tot_alumnos*F117)+(N2P3!X_parejas*G117)+(N2P3!x_equipo_4* H117)+(N2P3!Grupal*I117))*E117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((N2P3!Tot_alumnos*F118)+(N2P3!X_parejas*G118)+(N2P3!x_equipo_4* H118)+(N2P3!Grupal*I118))*E118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((N2P3!Tot_alumnos*F119)+(N2P3!X_parejas*G119)+(N2P3!x_equipo_4* H119)+(N2P3!Grupal*I119))*E119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((N2P3!Tot_alumnos*F120)+(N2P3!X_parejas*G120)+(N2P3!x_equipo_4* H120)+(N2P3!Grupal*I120))*E120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((N2P3!Tot_alumnos*F121)+(N2P3!X_parejas*G121)+(N2P3!x_equipo_4* H121)+(N2P3!Grupal*I121))*E121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((N2P3!Tot_alumnos*F122)+(N2P3!X_parejas*G122)+(N2P3!x_equipo_4* H122)+(N2P3!Grupal*I122))*E122</f>
        <v>2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((N2P3!Tot_alumnos*F123)+(N2P3!X_parejas*G123)+(N2P3!x_equipo_4* H123)+(N2P3!Grupal*I123))*E123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((N2P3!Tot_alumnos*F124)+(N2P3!X_parejas*G124)+(N2P3!x_equipo_4* H124)+(N2P3!Grupal*I124))*E124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((N2P3!Tot_alumnos*F125)+(N2P3!X_parejas*G125)+(N2P3!x_equipo_4* H125)+(N2P3!Grupal*I125))*E125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((N2P3!Tot_alumnos*F126)+(N2P3!X_parejas*G126)+(N2P3!x_equipo_4* H126)+(N2P3!Grupal*I126))*E126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((N2P3!Tot_alumnos*F127)+(N2P3!X_parejas*G127)+(N2P3!x_equipo_4* H127)+(N2P3!Grupal*I127))*E127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((N2P3!Tot_alumnos*F128)+(N2P3!X_parejas*G128)+(N2P3!x_equipo_4* H128)+(N2P3!Grupal*I128))*E128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((N2P3!Tot_alumnos*F129)+(N2P3!X_parejas*G129)+(N2P3!x_equipo_4* H129)+(N2P3!Grupal*I129))*E129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((N2P3!Tot_alumnos*F130)+(N2P3!X_parejas*G130)+(N2P3!x_equipo_4* H130)+(N2P3!Grupal*I130))*E130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((N2P3!Tot_alumnos*F131)+(N2P3!X_parejas*G131)+(N2P3!x_equipo_4* H131)+(N2P3!Grupal*I131))*E131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((N2P3!Tot_alumnos*F132)+(N2P3!X_parejas*G132)+(N2P3!x_equipo_4* H132)+(N2P3!Grupal*I132))*E132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((N2P3!Tot_alumnos*F133)+(N2P3!X_parejas*G133)+(N2P3!x_equipo_4* H133)+(N2P3!Grupal*I133))*E133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((N2P3!Tot_alumnos*F134)+(N2P3!X_parejas*G134)+(N2P3!x_equipo_4* H134)+(N2P3!Grupal*I134))*E134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((N2P3!Tot_alumnos*F135)+(N2P3!X_parejas*G135)+(N2P3!x_equipo_4* H135)+(N2P3!Grupal*I135))*E135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((N2P3!Tot_alumnos*F136)+(N2P3!X_parejas*G136)+(N2P3!x_equipo_4* H136)+(N2P3!Grupal*I136))*E136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((N2P3!Tot_alumnos*F137)+(N2P3!X_parejas*G137)+(N2P3!x_equipo_4* H137)+(N2P3!Grupal*I137))*E137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((N2P3!Tot_alumnos*F138)+(N2P3!X_parejas*G138)+(N2P3!x_equipo_4* H138)+(N2P3!Grupal*I138))*E138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((N2P3!Tot_alumnos*F139)+(N2P3!X_parejas*G139)+(N2P3!x_equipo_4* H139)+(N2P3!Grupal*I139))*E139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((N2P3!Tot_alumnos*F140)+(N2P3!X_parejas*G140)+(N2P3!x_equipo_4* H140)+(N2P3!Grupal*I140))*E140</f>
        <v>2</v>
      </c>
    </row>
    <row r="141" ht="15.75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2.0</v>
      </c>
      <c r="F141" s="108" t="b">
        <v>0</v>
      </c>
      <c r="G141" s="108" t="b">
        <v>0</v>
      </c>
      <c r="H141" s="108" t="b">
        <v>1</v>
      </c>
      <c r="I141" s="108" t="b">
        <v>0</v>
      </c>
      <c r="J141" s="142">
        <f>((N2P3!Tot_alumnos*F141)+(N2P3!X_parejas*G141)+(N2P3!x_equipo_4* H141)+(N2P3!Grupal*I141))*E141</f>
        <v>4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((N2P3!Tot_alumnos*F142)+(N2P3!X_parejas*G142)+(N2P3!x_equipo_4* H142)+(N2P3!Grupal*I142))*E142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((N2P3!Tot_alumnos*F143)+(N2P3!X_parejas*G143)+(N2P3!x_equipo_4* H143)+(N2P3!Grupal*I143))*E143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((N2P3!Tot_alumnos*F144)+(N2P3!X_parejas*G144)+(N2P3!x_equipo_4* H144)+(N2P3!Grupal*I144))*E144</f>
        <v>0</v>
      </c>
    </row>
    <row r="145" ht="15.75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1.0</v>
      </c>
      <c r="F145" s="108" t="b">
        <v>0</v>
      </c>
      <c r="G145" s="108" t="b">
        <v>0</v>
      </c>
      <c r="H145" s="108" t="b">
        <v>1</v>
      </c>
      <c r="I145" s="108" t="b">
        <v>0</v>
      </c>
      <c r="J145" s="142">
        <f>((N2P3!Tot_alumnos*F145)+(N2P3!X_parejas*G145)+(N2P3!x_equipo_4* H145)+(N2P3!Grupal*I145))*E145</f>
        <v>2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1.0</v>
      </c>
      <c r="F146" s="108" t="b">
        <v>0</v>
      </c>
      <c r="G146" s="108" t="b">
        <v>0</v>
      </c>
      <c r="H146" s="108" t="b">
        <v>1</v>
      </c>
      <c r="I146" s="108" t="b">
        <v>0</v>
      </c>
      <c r="J146" s="142">
        <f>((N2P3!Tot_alumnos*F146)+(N2P3!X_parejas*G146)+(N2P3!x_equipo_4* H146)+(N2P3!Grupal*I146))*E146</f>
        <v>2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((N2P3!Tot_alumnos*F147)+(N2P3!X_parejas*G147)+(N2P3!x_equipo_4* H147)+(N2P3!Grupal*I147))*E147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((N2P3!Tot_alumnos*F148)+(N2P3!X_parejas*G148)+(N2P3!x_equipo_4* H148)+(N2P3!Grupal*I148))*E148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((N2P3!Tot_alumnos*F149)+(N2P3!X_parejas*G149)+(N2P3!x_equipo_4* H149)+(N2P3!Grupal*I149))*E149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((N2P3!Tot_alumnos*F150)+(N2P3!X_parejas*G150)+(N2P3!x_equipo_4* H150)+(N2P3!Grupal*I150))*E150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((N2P3!Tot_alumnos*F151)+(N2P3!X_parejas*G151)+(N2P3!x_equipo_4* H151)+(N2P3!Grupal*I151))*E151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((N2P3!Tot_alumnos*F152)+(N2P3!X_parejas*G152)+(N2P3!x_equipo_4* H152)+(N2P3!Grupal*I152))*E152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((N2P3!Tot_alumnos*F153)+(N2P3!X_parejas*G153)+(N2P3!x_equipo_4* H153)+(N2P3!Grupal*I153))*E153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((N2P3!Tot_alumnos*F154)+(N2P3!X_parejas*G154)+(N2P3!x_equipo_4* H154)+(N2P3!Grupal*I154))*E154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((N2P3!Tot_alumnos*F155)+(N2P3!X_parejas*G155)+(N2P3!x_equipo_4* H155)+(N2P3!Grupal*I155))*E155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((N2P3!Tot_alumnos*F156)+(N2P3!X_parejas*G156)+(N2P3!x_equipo_4* H156)+(N2P3!Grupal*I156))*E156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((N2P3!Tot_alumnos*F157)+(N2P3!X_parejas*G157)+(N2P3!x_equipo_4* H157)+(N2P3!Grupal*I157))*E157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((N2P3!Tot_alumnos*F158)+(N2P3!X_parejas*G158)+(N2P3!x_equipo_4* H158)+(N2P3!Grupal*I158))*E158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((N2P3!Tot_alumnos*F159)+(N2P3!X_parejas*G159)+(N2P3!x_equipo_4* H159)+(N2P3!Grupal*I159))*E159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((N2P3!Tot_alumnos*F160)+(N2P3!X_parejas*G160)+(N2P3!x_equipo_4* H160)+(N2P3!Grupal*I160))*E160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((N2P3!Tot_alumnos*F161)+(N2P3!X_parejas*G161)+(N2P3!x_equipo_4* H161)+(N2P3!Grupal*I161))*E161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((N2P3!Tot_alumnos*F162)+(N2P3!X_parejas*G162)+(N2P3!x_equipo_4* H162)+(N2P3!Grupal*I162))*E162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((N2P3!Tot_alumnos*F163)+(N2P3!X_parejas*G163)+(N2P3!x_equipo_4* H163)+(N2P3!Grupal*I163))*E163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((N2P3!Tot_alumnos*F164)+(N2P3!X_parejas*G164)+(N2P3!x_equipo_4* H164)+(N2P3!Grupal*I164))*E164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((N2P3!Tot_alumnos*F165)+(N2P3!X_parejas*G165)+(N2P3!x_equipo_4* H165)+(N2P3!Grupal*I165))*E165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((N2P3!Tot_alumnos*F166)+(N2P3!X_parejas*G166)+(N2P3!x_equipo_4* H166)+(N2P3!Grupal*I166))*E166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((N2P3!Tot_alumnos*F167)+(N2P3!X_parejas*G167)+(N2P3!x_equipo_4* H167)+(N2P3!Grupal*I167))*E167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((N2P3!Tot_alumnos*F168)+(N2P3!X_parejas*G168)+(N2P3!x_equipo_4* H168)+(N2P3!Grupal*I168))*E168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((N2P3!Tot_alumnos*F169)+(N2P3!X_parejas*G169)+(N2P3!x_equipo_4* H169)+(N2P3!Grupal*I169))*E169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((N2P3!Tot_alumnos*F170)+(N2P3!X_parejas*G170)+(N2P3!x_equipo_4* H170)+(N2P3!Grupal*I170))*E170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((N2P3!Tot_alumnos*F171)+(N2P3!X_parejas*G171)+(N2P3!x_equipo_4* H171)+(N2P3!Grupal*I171))*E171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((N2P3!Tot_alumnos*F172)+(N2P3!X_parejas*G172)+(N2P3!x_equipo_4* H172)+(N2P3!Grupal*I172))*E172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((N2P3!Tot_alumnos*F173)+(N2P3!X_parejas*G173)+(N2P3!x_equipo_4* H173)+(N2P3!Grupal*I173))*E173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((N2P3!Tot_alumnos*F174)+(N2P3!X_parejas*G174)+(N2P3!x_equipo_4* H174)+(N2P3!Grupal*I174))*E174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((N2P3!Tot_alumnos*F175)+(N2P3!X_parejas*G175)+(N2P3!x_equipo_4* H175)+(N2P3!Grupal*I175))*E175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((N2P3!Tot_alumnos*F176)+(N2P3!X_parejas*G176)+(N2P3!x_equipo_4* H176)+(N2P3!Grupal*I176))*E176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((N2P3!Tot_alumnos*F177)+(N2P3!X_parejas*G177)+(N2P3!x_equipo_4* H177)+(N2P3!Grupal*I177))*E177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((N2P3!Tot_alumnos*F178)+(N2P3!X_parejas*G178)+(N2P3!x_equipo_4* H178)+(N2P3!Grupal*I178))*E178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((N2P3!Tot_alumnos*F179)+(N2P3!X_parejas*G179)+(N2P3!x_equipo_4* H179)+(N2P3!Grupal*I179))*E179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((N2P3!Tot_alumnos*F180)+(N2P3!X_parejas*G180)+(N2P3!x_equipo_4* H180)+(N2P3!Grupal*I180))*E180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((N2P3!Tot_alumnos*F181)+(N2P3!X_parejas*G181)+(N2P3!x_equipo_4* H181)+(N2P3!Grupal*I181))*E181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((N2P3!Tot_alumnos*F182)+(N2P3!X_parejas*G182)+(N2P3!x_equipo_4* H182)+(N2P3!Grupal*I182))*E182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((N2P3!Tot_alumnos*F183)+(N2P3!X_parejas*G183)+(N2P3!x_equipo_4* H183)+(N2P3!Grupal*I183))*E183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((N2P3!Tot_alumnos*F184)+(N2P3!X_parejas*G184)+(N2P3!x_equipo_4* H184)+(N2P3!Grupal*I184))*E184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((N2P3!Tot_alumnos*F185)+(N2P3!X_parejas*G185)+(N2P3!x_equipo_4* H185)+(N2P3!Grupal*I185))*E185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((N2P3!Tot_alumnos*F186)+(N2P3!X_parejas*G186)+(N2P3!x_equipo_4* H186)+(N2P3!Grupal*I186))*E186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((N2P3!Tot_alumnos*F187)+(N2P3!X_parejas*G187)+(N2P3!x_equipo_4* H187)+(N2P3!Grupal*I187))*E187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((N2P3!Tot_alumnos*F188)+(N2P3!X_parejas*G188)+(N2P3!x_equipo_4* H188)+(N2P3!Grupal*I188))*E188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((N2P3!Tot_alumnos*F189)+(N2P3!X_parejas*G189)+(N2P3!x_equipo_4* H189)+(N2P3!Grupal*I189))*E189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((N2P3!Tot_alumnos*F190)+(N2P3!X_parejas*G190)+(N2P3!x_equipo_4* H190)+(N2P3!Grupal*I190))*E190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((N2P3!Tot_alumnos*F191)+(N2P3!X_parejas*G191)+(N2P3!x_equipo_4* H191)+(N2P3!Grupal*I191))*E191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((N2P3!Tot_alumnos*F192)+(N2P3!X_parejas*G192)+(N2P3!x_equipo_4* H192)+(N2P3!Grupal*I192))*E192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((N2P3!Tot_alumnos*F193)+(N2P3!X_parejas*G193)+(N2P3!x_equipo_4* H193)+(N2P3!Grupal*I193))*E193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((N2P3!Tot_alumnos*F194)+(N2P3!X_parejas*G194)+(N2P3!x_equipo_4* H194)+(N2P3!Grupal*I194))*E194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((N2P3!Tot_alumnos*F195)+(N2P3!X_parejas*G195)+(N2P3!x_equipo_4* H195)+(N2P3!Grupal*I195))*E195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((N2P3!Tot_alumnos*F196)+(N2P3!X_parejas*G196)+(N2P3!x_equipo_4* H196)+(N2P3!Grupal*I196))*E196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((N2P3!Tot_alumnos*F197)+(N2P3!X_parejas*G197)+(N2P3!x_equipo_4* H197)+(N2P3!Grupal*I197))*E197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((N2P3!Tot_alumnos*F198)+(N2P3!X_parejas*G198)+(N2P3!x_equipo_4* H198)+(N2P3!Grupal*I198))*E198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((N2P3!Tot_alumnos*F199)+(N2P3!X_parejas*G199)+(N2P3!x_equipo_4* H199)+(N2P3!Grupal*I199))*E199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((N2P3!Tot_alumnos*F200)+(N2P3!X_parejas*G200)+(N2P3!x_equipo_4* H200)+(N2P3!Grupal*I200))*E200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((N2P3!Tot_alumnos*F201)+(N2P3!X_parejas*G201)+(N2P3!x_equipo_4* H201)+(N2P3!Grupal*I201))*E201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((N2P3!Tot_alumnos*F202)+(N2P3!X_parejas*G202)+(N2P3!x_equipo_4* H202)+(N2P3!Grupal*I202))*E202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((N2P3!Tot_alumnos*F203)+(N2P3!X_parejas*G203)+(N2P3!x_equipo_4* H203)+(N2P3!Grupal*I203))*E203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((N2P3!Tot_alumnos*F204)+(N2P3!X_parejas*G204)+(N2P3!x_equipo_4* H204)+(N2P3!Grupal*I204))*E204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((N2P3!Tot_alumnos*F205)+(N2P3!X_parejas*G205)+(N2P3!x_equipo_4* H205)+(N2P3!Grupal*I205))*E205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((N2P3!Tot_alumnos*F206)+(N2P3!X_parejas*G206)+(N2P3!x_equipo_4* H206)+(N2P3!Grupal*I206))*E206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((N2P3!Tot_alumnos*F207)+(N2P3!X_parejas*G207)+(N2P3!x_equipo_4* H207)+(N2P3!Grupal*I207))*E207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((N2P3!Tot_alumnos*F208)+(N2P3!X_parejas*G208)+(N2P3!x_equipo_4* H208)+(N2P3!Grupal*I208))*E208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((N2P3!Tot_alumnos*F209)+(N2P3!X_parejas*G209)+(N2P3!x_equipo_4* H209)+(N2P3!Grupal*I209))*E209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((N2P3!Tot_alumnos*F210)+(N2P3!X_parejas*G210)+(N2P3!x_equipo_4* H210)+(N2P3!Grupal*I210))*E210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((N2P3!Tot_alumnos*F211)+(N2P3!X_parejas*G211)+(N2P3!x_equipo_4* H211)+(N2P3!Grupal*I211))*E211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((N2P3!Tot_alumnos*F212)+(N2P3!X_parejas*G212)+(N2P3!x_equipo_4* H212)+(N2P3!Grupal*I212))*E212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((N2P3!Tot_alumnos*F213)+(N2P3!X_parejas*G213)+(N2P3!x_equipo_4* H213)+(N2P3!Grupal*I213))*E213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2"/>
        <filter val="4"/>
        <filter val="8"/>
        <filter val="10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64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214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300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((N2P4!Tot_alumnos*F7)+(N2P4!X_parejas*G7)+(N2P4!x_equipo_4* H7)+(N2P4!Grupal*I7))*E7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((N2P4!Tot_alumnos*F8)+(N2P4!X_parejas*G8)+(N2P4!x_equipo_4* H8)+(N2P4!Grupal*I8))*E8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1.0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((N2P4!Tot_alumnos*F9)+(N2P4!X_parejas*G9)+(N2P4!x_equipo_4* H9)+(N2P4!Grupal*I9))*E9</f>
        <v>1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1.0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((N2P4!Tot_alumnos*F10)+(N2P4!X_parejas*G10)+(N2P4!x_equipo_4* H10)+(N2P4!Grupal*I10))*E10</f>
        <v>1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1.0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((N2P4!Tot_alumnos*F11)+(N2P4!X_parejas*G11)+(N2P4!x_equipo_4* H11)+(N2P4!Grupal*I11))*E11</f>
        <v>1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1.0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((N2P4!Tot_alumnos*F12)+(N2P4!X_parejas*G12)+(N2P4!x_equipo_4* H12)+(N2P4!Grupal*I12))*E12</f>
        <v>1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1.0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((N2P4!Tot_alumnos*F13)+(N2P4!X_parejas*G13)+(N2P4!x_equipo_4* H13)+(N2P4!Grupal*I13))*E13</f>
        <v>1</v>
      </c>
    </row>
    <row r="14" ht="15.75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1.0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((N2P4!Tot_alumnos*F14)+(N2P4!X_parejas*G14)+(N2P4!x_equipo_4* H14)+(N2P4!Grupal*I14))*E14</f>
        <v>2</v>
      </c>
    </row>
    <row r="15" ht="15.75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1.0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((N2P4!Tot_alumnos*F15)+(N2P4!X_parejas*G15)+(N2P4!x_equipo_4* H15)+(N2P4!Grupal*I15))*E15</f>
        <v>2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((N2P4!Tot_alumnos*F16)+(N2P4!X_parejas*G16)+(N2P4!x_equipo_4* H16)+(N2P4!Grupal*I16))*E16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((N2P4!Tot_alumnos*F17)+(N2P4!X_parejas*G17)+(N2P4!x_equipo_4* H17)+(N2P4!Grupal*I17))*E17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((N2P4!Tot_alumnos*F18)+(N2P4!X_parejas*G18)+(N2P4!x_equipo_4* H18)+(N2P4!Grupal*I18))*E18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((N2P4!Tot_alumnos*F19)+(N2P4!X_parejas*G19)+(N2P4!x_equipo_4* H19)+(N2P4!Grupal*I19))*E19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((N2P4!Tot_alumnos*F20)+(N2P4!X_parejas*G20)+(N2P4!x_equipo_4* H20)+(N2P4!Grupal*I20))*E20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((N2P4!Tot_alumnos*F21)+(N2P4!X_parejas*G21)+(N2P4!x_equipo_4* H21)+(N2P4!Grupal*I21))*E21</f>
        <v>0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1.0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((N2P4!Tot_alumnos*F22)+(N2P4!X_parejas*G22)+(N2P4!x_equipo_4* H22)+(N2P4!Grupal*I22))*E22</f>
        <v>2</v>
      </c>
    </row>
    <row r="23" ht="15.75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1.0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((N2P4!Tot_alumnos*F23)+(N2P4!X_parejas*G23)+(N2P4!x_equipo_4* H23)+(N2P4!Grupal*I23))*E23</f>
        <v>2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((N2P4!Tot_alumnos*F24)+(N2P4!X_parejas*G24)+(N2P4!x_equipo_4* H24)+(N2P4!Grupal*I24))*E24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((N2P4!Tot_alumnos*F25)+(N2P4!X_parejas*G25)+(N2P4!x_equipo_4* H25)+(N2P4!Grupal*I25))*E25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2.0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((N2P4!Tot_alumnos*F26)+(N2P4!X_parejas*G26)+(N2P4!x_equipo_4* H26)+(N2P4!Grupal*I26))*E26</f>
        <v>4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((N2P4!Tot_alumnos*F27)+(N2P4!X_parejas*G27)+(N2P4!x_equipo_4* H27)+(N2P4!Grupal*I27))*E27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((N2P4!Tot_alumnos*F28)+(N2P4!X_parejas*G28)+(N2P4!x_equipo_4* H28)+(N2P4!Grupal*I28))*E28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1.0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((N2P4!Tot_alumnos*F29)+(N2P4!X_parejas*G29)+(N2P4!x_equipo_4* H29)+(N2P4!Grupal*I29))*E29</f>
        <v>2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((N2P4!Tot_alumnos*F30)+(N2P4!X_parejas*G30)+(N2P4!x_equipo_4* H30)+(N2P4!Grupal*I30))*E30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((N2P4!Tot_alumnos*F31)+(N2P4!X_parejas*G31)+(N2P4!x_equipo_4* H31)+(N2P4!Grupal*I31))*E31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((N2P4!Tot_alumnos*F32)+(N2P4!X_parejas*G32)+(N2P4!x_equipo_4* H32)+(N2P4!Grupal*I32))*E32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((N2P4!Tot_alumnos*F33)+(N2P4!X_parejas*G33)+(N2P4!x_equipo_4* H33)+(N2P4!Grupal*I33))*E33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((N2P4!Tot_alumnos*F34)+(N2P4!X_parejas*G34)+(N2P4!x_equipo_4* H34)+(N2P4!Grupal*I34))*E34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((N2P4!Tot_alumnos*F35)+(N2P4!X_parejas*G35)+(N2P4!x_equipo_4* H35)+(N2P4!Grupal*I35))*E35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((N2P4!Tot_alumnos*F36)+(N2P4!X_parejas*G36)+(N2P4!x_equipo_4* H36)+(N2P4!Grupal*I36))*E36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2.0</v>
      </c>
      <c r="F37" s="108" t="b">
        <v>0</v>
      </c>
      <c r="G37" s="108" t="b">
        <v>0</v>
      </c>
      <c r="H37" s="108" t="b">
        <v>1</v>
      </c>
      <c r="I37" s="108" t="b">
        <v>0</v>
      </c>
      <c r="J37" s="142">
        <f>((N2P4!Tot_alumnos*F37)+(N2P4!X_parejas*G37)+(N2P4!x_equipo_4* H37)+(N2P4!Grupal*I37))*E37</f>
        <v>4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((N2P4!Tot_alumnos*F38)+(N2P4!X_parejas*G38)+(N2P4!x_equipo_4* H38)+(N2P4!Grupal*I38))*E38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((N2P4!Tot_alumnos*F39)+(N2P4!X_parejas*G39)+(N2P4!x_equipo_4* H39)+(N2P4!Grupal*I39))*E39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((N2P4!Tot_alumnos*F40)+(N2P4!X_parejas*G40)+(N2P4!x_equipo_4* H40)+(N2P4!Grupal*I40))*E40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((N2P4!Tot_alumnos*F41)+(N2P4!X_parejas*G41)+(N2P4!x_equipo_4* H41)+(N2P4!Grupal*I41))*E41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((N2P4!Tot_alumnos*F42)+(N2P4!X_parejas*G42)+(N2P4!x_equipo_4* H42)+(N2P4!Grupal*I42))*E42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((N2P4!Tot_alumnos*F43)+(N2P4!X_parejas*G43)+(N2P4!x_equipo_4* H43)+(N2P4!Grupal*I43))*E43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((N2P4!Tot_alumnos*F44)+(N2P4!X_parejas*G44)+(N2P4!x_equipo_4* H44)+(N2P4!Grupal*I44))*E44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((N2P4!Tot_alumnos*F45)+(N2P4!X_parejas*G45)+(N2P4!x_equipo_4* H45)+(N2P4!Grupal*I45))*E45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((N2P4!Tot_alumnos*F46)+(N2P4!X_parejas*G46)+(N2P4!x_equipo_4* H46)+(N2P4!Grupal*I46))*E46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((N2P4!Tot_alumnos*F47)+(N2P4!X_parejas*G47)+(N2P4!x_equipo_4* H47)+(N2P4!Grupal*I47))*E47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((N2P4!Tot_alumnos*F48)+(N2P4!X_parejas*G48)+(N2P4!x_equipo_4* H48)+(N2P4!Grupal*I48))*E48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((N2P4!Tot_alumnos*F49)+(N2P4!X_parejas*G49)+(N2P4!x_equipo_4* H49)+(N2P4!Grupal*I49))*E49</f>
        <v>0</v>
      </c>
    </row>
    <row r="50" ht="15.75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1.0</v>
      </c>
      <c r="F50" s="108" t="b">
        <v>0</v>
      </c>
      <c r="G50" s="108" t="b">
        <v>0</v>
      </c>
      <c r="H50" s="108" t="b">
        <v>1</v>
      </c>
      <c r="I50" s="108" t="b">
        <v>0</v>
      </c>
      <c r="J50" s="142">
        <f>((N2P4!Tot_alumnos*F50)+(N2P4!X_parejas*G50)+(N2P4!x_equipo_4* H50)+(N2P4!Grupal*I50))*E50</f>
        <v>2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((N2P4!Tot_alumnos*F51)+(N2P4!X_parejas*G51)+(N2P4!x_equipo_4* H51)+(N2P4!Grupal*I51))*E51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((N2P4!Tot_alumnos*F52)+(N2P4!X_parejas*G52)+(N2P4!x_equipo_4* H52)+(N2P4!Grupal*I52))*E52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((N2P4!Tot_alumnos*F53)+(N2P4!X_parejas*G53)+(N2P4!x_equipo_4* H53)+(N2P4!Grupal*I53))*E53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((N2P4!Tot_alumnos*F54)+(N2P4!X_parejas*G54)+(N2P4!x_equipo_4* H54)+(N2P4!Grupal*I54))*E54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((N2P4!Tot_alumnos*F55)+(N2P4!X_parejas*G55)+(N2P4!x_equipo_4* H55)+(N2P4!Grupal*I55))*E55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((N2P4!Tot_alumnos*F56)+(N2P4!X_parejas*G56)+(N2P4!x_equipo_4* H56)+(N2P4!Grupal*I56))*E56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((N2P4!Tot_alumnos*F57)+(N2P4!X_parejas*G57)+(N2P4!x_equipo_4* H57)+(N2P4!Grupal*I57))*E57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((N2P4!Tot_alumnos*F58)+(N2P4!X_parejas*G58)+(N2P4!x_equipo_4* H58)+(N2P4!Grupal*I58))*E58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((N2P4!Tot_alumnos*F59)+(N2P4!X_parejas*G59)+(N2P4!x_equipo_4* H59)+(N2P4!Grupal*I59))*E59</f>
        <v>0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1.0</v>
      </c>
      <c r="F60" s="108" t="b">
        <v>0</v>
      </c>
      <c r="G60" s="108" t="b">
        <v>0</v>
      </c>
      <c r="H60" s="108" t="b">
        <v>1</v>
      </c>
      <c r="I60" s="108" t="b">
        <v>0</v>
      </c>
      <c r="J60" s="142">
        <f>((N2P4!Tot_alumnos*F60)+(N2P4!X_parejas*G60)+(N2P4!x_equipo_4* H60)+(N2P4!Grupal*I60))*E60</f>
        <v>2</v>
      </c>
    </row>
    <row r="61" ht="15.75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1.0</v>
      </c>
      <c r="F61" s="108" t="b">
        <v>0</v>
      </c>
      <c r="G61" s="108" t="b">
        <v>0</v>
      </c>
      <c r="H61" s="108" t="b">
        <v>1</v>
      </c>
      <c r="I61" s="108" t="b">
        <v>0</v>
      </c>
      <c r="J61" s="142">
        <f>((N2P4!Tot_alumnos*F61)+(N2P4!X_parejas*G61)+(N2P4!x_equipo_4* H61)+(N2P4!Grupal*I61))*E61</f>
        <v>2</v>
      </c>
    </row>
    <row r="62" ht="15.75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1.0</v>
      </c>
      <c r="F62" s="108" t="b">
        <v>0</v>
      </c>
      <c r="G62" s="108" t="b">
        <v>0</v>
      </c>
      <c r="H62" s="108" t="b">
        <v>0</v>
      </c>
      <c r="I62" s="108" t="b">
        <v>1</v>
      </c>
      <c r="J62" s="142">
        <f>((N2P4!Tot_alumnos*F62)+(N2P4!X_parejas*G62)+(N2P4!x_equipo_4* H62)+(N2P4!Grupal*I62))*E62</f>
        <v>1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((N2P4!Tot_alumnos*F63)+(N2P4!X_parejas*G63)+(N2P4!x_equipo_4* H63)+(N2P4!Grupal*I63))*E63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((N2P4!Tot_alumnos*F64)+(N2P4!X_parejas*G64)+(N2P4!x_equipo_4* H64)+(N2P4!Grupal*I64))*E64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((N2P4!Tot_alumnos*F65)+(N2P4!X_parejas*G65)+(N2P4!x_equipo_4* H65)+(N2P4!Grupal*I65))*E65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((N2P4!Tot_alumnos*F66)+(N2P4!X_parejas*G66)+(N2P4!x_equipo_4* H66)+(N2P4!Grupal*I66))*E66</f>
        <v>0</v>
      </c>
    </row>
    <row r="67" ht="15.75" hidden="1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((N2P4!Tot_alumnos*F67)+(N2P4!X_parejas*G67)+(N2P4!x_equipo_4* H67)+(N2P4!Grupal*I67))*E67</f>
        <v>0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((N2P4!Tot_alumnos*F68)+(N2P4!X_parejas*G68)+(N2P4!x_equipo_4* H68)+(N2P4!Grupal*I68))*E68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1.0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((N2P4!Tot_alumnos*F69)+(N2P4!X_parejas*G69)+(N2P4!x_equipo_4* H69)+(N2P4!Grupal*I69))*E69</f>
        <v>2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1.0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((N2P4!Tot_alumnos*F70)+(N2P4!X_parejas*G70)+(N2P4!x_equipo_4* H70)+(N2P4!Grupal*I70))*E70</f>
        <v>2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((N2P4!Tot_alumnos*F71)+(N2P4!X_parejas*G71)+(N2P4!x_equipo_4* H71)+(N2P4!Grupal*I71))*E71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((N2P4!Tot_alumnos*F72)+(N2P4!X_parejas*G72)+(N2P4!x_equipo_4* H72)+(N2P4!Grupal*I72))*E72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((N2P4!Tot_alumnos*F73)+(N2P4!X_parejas*G73)+(N2P4!x_equipo_4* H73)+(N2P4!Grupal*I73))*E73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((N2P4!Tot_alumnos*F74)+(N2P4!X_parejas*G74)+(N2P4!x_equipo_4* H74)+(N2P4!Grupal*I74))*E74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((N2P4!Tot_alumnos*F75)+(N2P4!X_parejas*G75)+(N2P4!x_equipo_4* H75)+(N2P4!Grupal*I75))*E75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((N2P4!Tot_alumnos*F76)+(N2P4!X_parejas*G76)+(N2P4!x_equipo_4* H76)+(N2P4!Grupal*I76))*E76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((N2P4!Tot_alumnos*F77)+(N2P4!X_parejas*G77)+(N2P4!x_equipo_4* H77)+(N2P4!Grupal*I77))*E77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((N2P4!Tot_alumnos*F78)+(N2P4!X_parejas*G78)+(N2P4!x_equipo_4* H78)+(N2P4!Grupal*I78))*E78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3.0</v>
      </c>
      <c r="F79" s="108" t="b">
        <v>0</v>
      </c>
      <c r="G79" s="108" t="b">
        <v>0</v>
      </c>
      <c r="H79" s="108" t="b">
        <v>1</v>
      </c>
      <c r="I79" s="108" t="b">
        <v>0</v>
      </c>
      <c r="J79" s="142">
        <f>((N2P4!Tot_alumnos*F79)+(N2P4!X_parejas*G79)+(N2P4!x_equipo_4* H79)+(N2P4!Grupal*I79))*E79</f>
        <v>6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((N2P4!Tot_alumnos*F80)+(N2P4!X_parejas*G80)+(N2P4!x_equipo_4* H80)+(N2P4!Grupal*I80))*E80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((N2P4!Tot_alumnos*F81)+(N2P4!X_parejas*G81)+(N2P4!x_equipo_4* H81)+(N2P4!Grupal*I81))*E81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((N2P4!Tot_alumnos*F82)+(N2P4!X_parejas*G82)+(N2P4!x_equipo_4* H82)+(N2P4!Grupal*I82))*E82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((N2P4!Tot_alumnos*F83)+(N2P4!X_parejas*G83)+(N2P4!x_equipo_4* H83)+(N2P4!Grupal*I83))*E83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((N2P4!Tot_alumnos*F84)+(N2P4!X_parejas*G84)+(N2P4!x_equipo_4* H84)+(N2P4!Grupal*I84))*E84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((N2P4!Tot_alumnos*F85)+(N2P4!X_parejas*G85)+(N2P4!x_equipo_4* H85)+(N2P4!Grupal*I85))*E85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((N2P4!Tot_alumnos*F86)+(N2P4!X_parejas*G86)+(N2P4!x_equipo_4* H86)+(N2P4!Grupal*I86))*E86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((N2P4!Tot_alumnos*F87)+(N2P4!X_parejas*G87)+(N2P4!x_equipo_4* H87)+(N2P4!Grupal*I87))*E87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((N2P4!Tot_alumnos*F88)+(N2P4!X_parejas*G88)+(N2P4!x_equipo_4* H88)+(N2P4!Grupal*I88))*E88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((N2P4!Tot_alumnos*F89)+(N2P4!X_parejas*G89)+(N2P4!x_equipo_4* H89)+(N2P4!Grupal*I89))*E89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((N2P4!Tot_alumnos*F90)+(N2P4!X_parejas*G90)+(N2P4!x_equipo_4* H90)+(N2P4!Grupal*I90))*E90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((N2P4!Tot_alumnos*F91)+(N2P4!X_parejas*G91)+(N2P4!x_equipo_4* H91)+(N2P4!Grupal*I91))*E91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((N2P4!Tot_alumnos*F92)+(N2P4!X_parejas*G92)+(N2P4!x_equipo_4* H92)+(N2P4!Grupal*I92))*E92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((N2P4!Tot_alumnos*F93)+(N2P4!X_parejas*G93)+(N2P4!x_equipo_4* H93)+(N2P4!Grupal*I93))*E93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((N2P4!Tot_alumnos*F94)+(N2P4!X_parejas*G94)+(N2P4!x_equipo_4* H94)+(N2P4!Grupal*I94))*E94</f>
        <v>0</v>
      </c>
    </row>
    <row r="95" ht="15.75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3.0</v>
      </c>
      <c r="F95" s="108" t="b">
        <v>0</v>
      </c>
      <c r="G95" s="108" t="b">
        <v>0</v>
      </c>
      <c r="H95" s="108" t="b">
        <v>1</v>
      </c>
      <c r="I95" s="108" t="b">
        <v>0</v>
      </c>
      <c r="J95" s="142">
        <f>((N2P4!Tot_alumnos*F95)+(N2P4!X_parejas*G95)+(N2P4!x_equipo_4* H95)+(N2P4!Grupal*I95))*E95</f>
        <v>6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((N2P4!Tot_alumnos*F96)+(N2P4!X_parejas*G96)+(N2P4!x_equipo_4* H96)+(N2P4!Grupal*I96))*E96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((N2P4!Tot_alumnos*F97)+(N2P4!X_parejas*G97)+(N2P4!x_equipo_4* H97)+(N2P4!Grupal*I97))*E97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((N2P4!Tot_alumnos*F98)+(N2P4!X_parejas*G98)+(N2P4!x_equipo_4* H98)+(N2P4!Grupal*I98))*E98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((N2P4!Tot_alumnos*F99)+(N2P4!X_parejas*G99)+(N2P4!x_equipo_4* H99)+(N2P4!Grupal*I99))*E99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((N2P4!Tot_alumnos*F100)+(N2P4!X_parejas*G100)+(N2P4!x_equipo_4* H100)+(N2P4!Grupal*I100))*E100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((N2P4!Tot_alumnos*F101)+(N2P4!X_parejas*G101)+(N2P4!x_equipo_4* H101)+(N2P4!Grupal*I101))*E101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((N2P4!Tot_alumnos*F102)+(N2P4!X_parejas*G102)+(N2P4!x_equipo_4* H102)+(N2P4!Grupal*I102))*E102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((N2P4!Tot_alumnos*F103)+(N2P4!X_parejas*G103)+(N2P4!x_equipo_4* H103)+(N2P4!Grupal*I103))*E103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((N2P4!Tot_alumnos*F104)+(N2P4!X_parejas*G104)+(N2P4!x_equipo_4* H104)+(N2P4!Grupal*I104))*E104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((N2P4!Tot_alumnos*F105)+(N2P4!X_parejas*G105)+(N2P4!x_equipo_4* H105)+(N2P4!Grupal*I105))*E105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((N2P4!Tot_alumnos*F106)+(N2P4!X_parejas*G106)+(N2P4!x_equipo_4* H106)+(N2P4!Grupal*I106))*E106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((N2P4!Tot_alumnos*F107)+(N2P4!X_parejas*G107)+(N2P4!x_equipo_4* H107)+(N2P4!Grupal*I107))*E107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((N2P4!Tot_alumnos*F108)+(N2P4!X_parejas*G108)+(N2P4!x_equipo_4* H108)+(N2P4!Grupal*I108))*E108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((N2P4!Tot_alumnos*F109)+(N2P4!X_parejas*G109)+(N2P4!x_equipo_4* H109)+(N2P4!Grupal*I109))*E109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((N2P4!Tot_alumnos*F110)+(N2P4!X_parejas*G110)+(N2P4!x_equipo_4* H110)+(N2P4!Grupal*I110))*E110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((N2P4!Tot_alumnos*F111)+(N2P4!X_parejas*G111)+(N2P4!x_equipo_4* H111)+(N2P4!Grupal*I111))*E111</f>
        <v>0</v>
      </c>
    </row>
    <row r="112" ht="15.75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1.0</v>
      </c>
      <c r="F112" s="108" t="b">
        <v>0</v>
      </c>
      <c r="G112" s="108" t="b">
        <v>0</v>
      </c>
      <c r="H112" s="108" t="b">
        <v>1</v>
      </c>
      <c r="I112" s="108" t="b">
        <v>0</v>
      </c>
      <c r="J112" s="142">
        <f>((N2P4!Tot_alumnos*F112)+(N2P4!X_parejas*G112)+(N2P4!x_equipo_4* H112)+(N2P4!Grupal*I112))*E112</f>
        <v>2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((N2P4!Tot_alumnos*F113)+(N2P4!X_parejas*G113)+(N2P4!x_equipo_4* H113)+(N2P4!Grupal*I113))*E113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((N2P4!Tot_alumnos*F114)+(N2P4!X_parejas*G114)+(N2P4!x_equipo_4* H114)+(N2P4!Grupal*I114))*E114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((N2P4!Tot_alumnos*F115)+(N2P4!X_parejas*G115)+(N2P4!x_equipo_4* H115)+(N2P4!Grupal*I115))*E115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((N2P4!Tot_alumnos*F116)+(N2P4!X_parejas*G116)+(N2P4!x_equipo_4* H116)+(N2P4!Grupal*I116))*E116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1.0</v>
      </c>
      <c r="F117" s="108" t="b">
        <v>0</v>
      </c>
      <c r="G117" s="108" t="b">
        <v>0</v>
      </c>
      <c r="H117" s="108" t="b">
        <v>1</v>
      </c>
      <c r="I117" s="108" t="b">
        <v>0</v>
      </c>
      <c r="J117" s="142">
        <f>((N2P4!Tot_alumnos*F117)+(N2P4!X_parejas*G117)+(N2P4!x_equipo_4* H117)+(N2P4!Grupal*I117))*E117</f>
        <v>2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1.0</v>
      </c>
      <c r="F118" s="108" t="b">
        <v>0</v>
      </c>
      <c r="G118" s="108" t="b">
        <v>0</v>
      </c>
      <c r="H118" s="108" t="b">
        <v>1</v>
      </c>
      <c r="I118" s="108" t="b">
        <v>0</v>
      </c>
      <c r="J118" s="142">
        <f>((N2P4!Tot_alumnos*F118)+(N2P4!X_parejas*G118)+(N2P4!x_equipo_4* H118)+(N2P4!Grupal*I118))*E118</f>
        <v>2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1.0</v>
      </c>
      <c r="F119" s="108" t="b">
        <v>0</v>
      </c>
      <c r="G119" s="108" t="b">
        <v>0</v>
      </c>
      <c r="H119" s="108" t="b">
        <v>1</v>
      </c>
      <c r="I119" s="108" t="b">
        <v>0</v>
      </c>
      <c r="J119" s="142">
        <f>((N2P4!Tot_alumnos*F119)+(N2P4!X_parejas*G119)+(N2P4!x_equipo_4* H119)+(N2P4!Grupal*I119))*E119</f>
        <v>2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((N2P4!Tot_alumnos*F120)+(N2P4!X_parejas*G120)+(N2P4!x_equipo_4* H120)+(N2P4!Grupal*I120))*E120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((N2P4!Tot_alumnos*F121)+(N2P4!X_parejas*G121)+(N2P4!x_equipo_4* H121)+(N2P4!Grupal*I121))*E121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((N2P4!Tot_alumnos*F122)+(N2P4!X_parejas*G122)+(N2P4!x_equipo_4* H122)+(N2P4!Grupal*I122))*E122</f>
        <v>2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((N2P4!Tot_alumnos*F123)+(N2P4!X_parejas*G123)+(N2P4!x_equipo_4* H123)+(N2P4!Grupal*I123))*E123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((N2P4!Tot_alumnos*F124)+(N2P4!X_parejas*G124)+(N2P4!x_equipo_4* H124)+(N2P4!Grupal*I124))*E124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((N2P4!Tot_alumnos*F125)+(N2P4!X_parejas*G125)+(N2P4!x_equipo_4* H125)+(N2P4!Grupal*I125))*E125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((N2P4!Tot_alumnos*F126)+(N2P4!X_parejas*G126)+(N2P4!x_equipo_4* H126)+(N2P4!Grupal*I126))*E126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((N2P4!Tot_alumnos*F127)+(N2P4!X_parejas*G127)+(N2P4!x_equipo_4* H127)+(N2P4!Grupal*I127))*E127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((N2P4!Tot_alumnos*F128)+(N2P4!X_parejas*G128)+(N2P4!x_equipo_4* H128)+(N2P4!Grupal*I128))*E128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((N2P4!Tot_alumnos*F129)+(N2P4!X_parejas*G129)+(N2P4!x_equipo_4* H129)+(N2P4!Grupal*I129))*E129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((N2P4!Tot_alumnos*F130)+(N2P4!X_parejas*G130)+(N2P4!x_equipo_4* H130)+(N2P4!Grupal*I130))*E130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((N2P4!Tot_alumnos*F131)+(N2P4!X_parejas*G131)+(N2P4!x_equipo_4* H131)+(N2P4!Grupal*I131))*E131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((N2P4!Tot_alumnos*F132)+(N2P4!X_parejas*G132)+(N2P4!x_equipo_4* H132)+(N2P4!Grupal*I132))*E132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((N2P4!Tot_alumnos*F133)+(N2P4!X_parejas*G133)+(N2P4!x_equipo_4* H133)+(N2P4!Grupal*I133))*E133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((N2P4!Tot_alumnos*F134)+(N2P4!X_parejas*G134)+(N2P4!x_equipo_4* H134)+(N2P4!Grupal*I134))*E134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((N2P4!Tot_alumnos*F135)+(N2P4!X_parejas*G135)+(N2P4!x_equipo_4* H135)+(N2P4!Grupal*I135))*E135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((N2P4!Tot_alumnos*F136)+(N2P4!X_parejas*G136)+(N2P4!x_equipo_4* H136)+(N2P4!Grupal*I136))*E136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((N2P4!Tot_alumnos*F137)+(N2P4!X_parejas*G137)+(N2P4!x_equipo_4* H137)+(N2P4!Grupal*I137))*E137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((N2P4!Tot_alumnos*F138)+(N2P4!X_parejas*G138)+(N2P4!x_equipo_4* H138)+(N2P4!Grupal*I138))*E138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((N2P4!Tot_alumnos*F139)+(N2P4!X_parejas*G139)+(N2P4!x_equipo_4* H139)+(N2P4!Grupal*I139))*E139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((N2P4!Tot_alumnos*F140)+(N2P4!X_parejas*G140)+(N2P4!x_equipo_4* H140)+(N2P4!Grupal*I140))*E140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((N2P4!Tot_alumnos*F141)+(N2P4!X_parejas*G141)+(N2P4!x_equipo_4* H141)+(N2P4!Grupal*I141))*E141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((N2P4!Tot_alumnos*F142)+(N2P4!X_parejas*G142)+(N2P4!x_equipo_4* H142)+(N2P4!Grupal*I142))*E142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v>1.0</v>
      </c>
      <c r="D143" s="105" t="str">
        <f>PLANTILLA!D143</f>
        <v>pza</v>
      </c>
      <c r="E143" s="104">
        <v>3.0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((N2P4!Tot_alumnos*F143)+(N2P4!X_parejas*G143)+(N2P4!x_equipo_4* H143)+(N2P4!Grupal*I143))*E143</f>
        <v>6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((N2P4!Tot_alumnos*F144)+(N2P4!X_parejas*G144)+(N2P4!x_equipo_4* H144)+(N2P4!Grupal*I144))*E144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((N2P4!Tot_alumnos*F145)+(N2P4!X_parejas*G145)+(N2P4!x_equipo_4* H145)+(N2P4!Grupal*I145))*E145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3.0</v>
      </c>
      <c r="F146" s="108" t="b">
        <v>0</v>
      </c>
      <c r="G146" s="108" t="b">
        <v>0</v>
      </c>
      <c r="H146" s="108" t="b">
        <v>1</v>
      </c>
      <c r="I146" s="108" t="b">
        <v>0</v>
      </c>
      <c r="J146" s="142">
        <f>((N2P4!Tot_alumnos*F146)+(N2P4!X_parejas*G146)+(N2P4!x_equipo_4* H146)+(N2P4!Grupal*I146))*E146</f>
        <v>6</v>
      </c>
    </row>
    <row r="147" ht="15.75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1.0</v>
      </c>
      <c r="F147" s="108" t="b">
        <v>0</v>
      </c>
      <c r="G147" s="108" t="b">
        <v>0</v>
      </c>
      <c r="H147" s="108" t="b">
        <v>1</v>
      </c>
      <c r="I147" s="108" t="b">
        <v>0</v>
      </c>
      <c r="J147" s="142">
        <f>((N2P4!Tot_alumnos*F147)+(N2P4!X_parejas*G147)+(N2P4!x_equipo_4* H147)+(N2P4!Grupal*I147))*E147</f>
        <v>2</v>
      </c>
    </row>
    <row r="148" ht="15.75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1.0</v>
      </c>
      <c r="F148" s="108" t="b">
        <v>0</v>
      </c>
      <c r="G148" s="108" t="b">
        <v>0</v>
      </c>
      <c r="H148" s="108" t="b">
        <v>1</v>
      </c>
      <c r="I148" s="108" t="b">
        <v>0</v>
      </c>
      <c r="J148" s="142">
        <f>((N2P4!Tot_alumnos*F148)+(N2P4!X_parejas*G148)+(N2P4!x_equipo_4* H148)+(N2P4!Grupal*I148))*E148</f>
        <v>2</v>
      </c>
    </row>
    <row r="149" ht="15.75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1.0</v>
      </c>
      <c r="F149" s="108" t="b">
        <v>0</v>
      </c>
      <c r="G149" s="108" t="b">
        <v>0</v>
      </c>
      <c r="H149" s="108" t="b">
        <v>1</v>
      </c>
      <c r="I149" s="108" t="b">
        <v>0</v>
      </c>
      <c r="J149" s="142">
        <f>((N2P4!Tot_alumnos*F149)+(N2P4!X_parejas*G149)+(N2P4!x_equipo_4* H149)+(N2P4!Grupal*I149))*E149</f>
        <v>2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1.0</v>
      </c>
      <c r="F150" s="108" t="b">
        <v>0</v>
      </c>
      <c r="G150" s="108" t="b">
        <v>0</v>
      </c>
      <c r="H150" s="108" t="b">
        <v>1</v>
      </c>
      <c r="I150" s="108" t="b">
        <v>0</v>
      </c>
      <c r="J150" s="142">
        <f>((N2P4!Tot_alumnos*F150)+(N2P4!X_parejas*G150)+(N2P4!x_equipo_4* H150)+(N2P4!Grupal*I150))*E150</f>
        <v>2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1.0</v>
      </c>
      <c r="F151" s="108" t="b">
        <v>0</v>
      </c>
      <c r="G151" s="108" t="b">
        <v>0</v>
      </c>
      <c r="H151" s="108" t="b">
        <v>1</v>
      </c>
      <c r="I151" s="108" t="b">
        <v>0</v>
      </c>
      <c r="J151" s="142">
        <f>((N2P4!Tot_alumnos*F151)+(N2P4!X_parejas*G151)+(N2P4!x_equipo_4* H151)+(N2P4!Grupal*I151))*E151</f>
        <v>2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2.0</v>
      </c>
      <c r="F152" s="108" t="b">
        <v>0</v>
      </c>
      <c r="G152" s="108" t="b">
        <v>0</v>
      </c>
      <c r="H152" s="108" t="b">
        <v>0</v>
      </c>
      <c r="I152" s="108" t="b">
        <v>1</v>
      </c>
      <c r="J152" s="142">
        <f>((N2P4!Tot_alumnos*F152)+(N2P4!X_parejas*G152)+(N2P4!x_equipo_4* H152)+(N2P4!Grupal*I152))*E152</f>
        <v>2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1.0</v>
      </c>
      <c r="F153" s="108" t="b">
        <v>0</v>
      </c>
      <c r="G153" s="108" t="b">
        <v>0</v>
      </c>
      <c r="H153" s="108" t="b">
        <v>0</v>
      </c>
      <c r="I153" s="108" t="b">
        <v>1</v>
      </c>
      <c r="J153" s="142">
        <f>((N2P4!Tot_alumnos*F153)+(N2P4!X_parejas*G153)+(N2P4!x_equipo_4* H153)+(N2P4!Grupal*I153))*E153</f>
        <v>1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">
        <v>251</v>
      </c>
      <c r="E154" s="104">
        <v>3.0</v>
      </c>
      <c r="F154" s="108" t="b">
        <v>0</v>
      </c>
      <c r="G154" s="108" t="b">
        <v>0</v>
      </c>
      <c r="H154" s="108" t="b">
        <v>1</v>
      </c>
      <c r="I154" s="108" t="b">
        <v>0</v>
      </c>
      <c r="J154" s="142">
        <f>((N2P4!Tot_alumnos*F154)+(N2P4!X_parejas*G154)+(N2P4!x_equipo_4* H154)+(N2P4!Grupal*I154))*E154</f>
        <v>6</v>
      </c>
    </row>
    <row r="155" ht="15.75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1.0</v>
      </c>
      <c r="F155" s="108" t="b">
        <v>0</v>
      </c>
      <c r="G155" s="108" t="b">
        <v>0</v>
      </c>
      <c r="H155" s="108" t="b">
        <v>1</v>
      </c>
      <c r="I155" s="108" t="b">
        <v>0</v>
      </c>
      <c r="J155" s="142">
        <f>((N2P4!Tot_alumnos*F155)+(N2P4!X_parejas*G155)+(N2P4!x_equipo_4* H155)+(N2P4!Grupal*I155))*E155</f>
        <v>2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3.0</v>
      </c>
      <c r="F156" s="108" t="b">
        <v>0</v>
      </c>
      <c r="G156" s="108" t="b">
        <v>0</v>
      </c>
      <c r="H156" s="108" t="b">
        <v>1</v>
      </c>
      <c r="I156" s="108" t="b">
        <v>0</v>
      </c>
      <c r="J156" s="142">
        <f>((N2P4!Tot_alumnos*F156)+(N2P4!X_parejas*G156)+(N2P4!x_equipo_4* H156)+(N2P4!Grupal*I156))*E156</f>
        <v>6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3.0</v>
      </c>
      <c r="F157" s="108" t="b">
        <v>0</v>
      </c>
      <c r="G157" s="108" t="b">
        <v>0</v>
      </c>
      <c r="H157" s="108" t="b">
        <v>1</v>
      </c>
      <c r="I157" s="108" t="b">
        <v>0</v>
      </c>
      <c r="J157" s="142">
        <f>((N2P4!Tot_alumnos*F157)+(N2P4!X_parejas*G157)+(N2P4!x_equipo_4* H157)+(N2P4!Grupal*I157))*E157</f>
        <v>6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((N2P4!Tot_alumnos*F158)+(N2P4!X_parejas*G158)+(N2P4!x_equipo_4* H158)+(N2P4!Grupal*I158))*E158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((N2P4!Tot_alumnos*F159)+(N2P4!X_parejas*G159)+(N2P4!x_equipo_4* H159)+(N2P4!Grupal*I159))*E159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((N2P4!Tot_alumnos*F160)+(N2P4!X_parejas*G160)+(N2P4!x_equipo_4* H160)+(N2P4!Grupal*I160))*E160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((N2P4!Tot_alumnos*F161)+(N2P4!X_parejas*G161)+(N2P4!x_equipo_4* H161)+(N2P4!Grupal*I161))*E161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((N2P4!Tot_alumnos*F162)+(N2P4!X_parejas*G162)+(N2P4!x_equipo_4* H162)+(N2P4!Grupal*I162))*E162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((N2P4!Tot_alumnos*F163)+(N2P4!X_parejas*G163)+(N2P4!x_equipo_4* H163)+(N2P4!Grupal*I163))*E163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((N2P4!Tot_alumnos*F164)+(N2P4!X_parejas*G164)+(N2P4!x_equipo_4* H164)+(N2P4!Grupal*I164))*E164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((N2P4!Tot_alumnos*F165)+(N2P4!X_parejas*G165)+(N2P4!x_equipo_4* H165)+(N2P4!Grupal*I165))*E165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((N2P4!Tot_alumnos*F166)+(N2P4!X_parejas*G166)+(N2P4!x_equipo_4* H166)+(N2P4!Grupal*I166))*E166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((N2P4!Tot_alumnos*F167)+(N2P4!X_parejas*G167)+(N2P4!x_equipo_4* H167)+(N2P4!Grupal*I167))*E167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((N2P4!Tot_alumnos*F168)+(N2P4!X_parejas*G168)+(N2P4!x_equipo_4* H168)+(N2P4!Grupal*I168))*E168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((N2P4!Tot_alumnos*F169)+(N2P4!X_parejas*G169)+(N2P4!x_equipo_4* H169)+(N2P4!Grupal*I169))*E169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((N2P4!Tot_alumnos*F170)+(N2P4!X_parejas*G170)+(N2P4!x_equipo_4* H170)+(N2P4!Grupal*I170))*E170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((N2P4!Tot_alumnos*F171)+(N2P4!X_parejas*G171)+(N2P4!x_equipo_4* H171)+(N2P4!Grupal*I171))*E171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((N2P4!Tot_alumnos*F172)+(N2P4!X_parejas*G172)+(N2P4!x_equipo_4* H172)+(N2P4!Grupal*I172))*E172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((N2P4!Tot_alumnos*F173)+(N2P4!X_parejas*G173)+(N2P4!x_equipo_4* H173)+(N2P4!Grupal*I173))*E173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((N2P4!Tot_alumnos*F174)+(N2P4!X_parejas*G174)+(N2P4!x_equipo_4* H174)+(N2P4!Grupal*I174))*E174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((N2P4!Tot_alumnos*F175)+(N2P4!X_parejas*G175)+(N2P4!x_equipo_4* H175)+(N2P4!Grupal*I175))*E175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((N2P4!Tot_alumnos*F176)+(N2P4!X_parejas*G176)+(N2P4!x_equipo_4* H176)+(N2P4!Grupal*I176))*E176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((N2P4!Tot_alumnos*F177)+(N2P4!X_parejas*G177)+(N2P4!x_equipo_4* H177)+(N2P4!Grupal*I177))*E177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((N2P4!Tot_alumnos*F178)+(N2P4!X_parejas*G178)+(N2P4!x_equipo_4* H178)+(N2P4!Grupal*I178))*E178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((N2P4!Tot_alumnos*F179)+(N2P4!X_parejas*G179)+(N2P4!x_equipo_4* H179)+(N2P4!Grupal*I179))*E179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((N2P4!Tot_alumnos*F180)+(N2P4!X_parejas*G180)+(N2P4!x_equipo_4* H180)+(N2P4!Grupal*I180))*E180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((N2P4!Tot_alumnos*F181)+(N2P4!X_parejas*G181)+(N2P4!x_equipo_4* H181)+(N2P4!Grupal*I181))*E181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((N2P4!Tot_alumnos*F182)+(N2P4!X_parejas*G182)+(N2P4!x_equipo_4* H182)+(N2P4!Grupal*I182))*E182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((N2P4!Tot_alumnos*F183)+(N2P4!X_parejas*G183)+(N2P4!x_equipo_4* H183)+(N2P4!Grupal*I183))*E183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((N2P4!Tot_alumnos*F184)+(N2P4!X_parejas*G184)+(N2P4!x_equipo_4* H184)+(N2P4!Grupal*I184))*E184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((N2P4!Tot_alumnos*F185)+(N2P4!X_parejas*G185)+(N2P4!x_equipo_4* H185)+(N2P4!Grupal*I185))*E185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((N2P4!Tot_alumnos*F186)+(N2P4!X_parejas*G186)+(N2P4!x_equipo_4* H186)+(N2P4!Grupal*I186))*E186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((N2P4!Tot_alumnos*F187)+(N2P4!X_parejas*G187)+(N2P4!x_equipo_4* H187)+(N2P4!Grupal*I187))*E187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((N2P4!Tot_alumnos*F188)+(N2P4!X_parejas*G188)+(N2P4!x_equipo_4* H188)+(N2P4!Grupal*I188))*E188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((N2P4!Tot_alumnos*F189)+(N2P4!X_parejas*G189)+(N2P4!x_equipo_4* H189)+(N2P4!Grupal*I189))*E189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((N2P4!Tot_alumnos*F190)+(N2P4!X_parejas*G190)+(N2P4!x_equipo_4* H190)+(N2P4!Grupal*I190))*E190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((N2P4!Tot_alumnos*F191)+(N2P4!X_parejas*G191)+(N2P4!x_equipo_4* H191)+(N2P4!Grupal*I191))*E191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((N2P4!Tot_alumnos*F192)+(N2P4!X_parejas*G192)+(N2P4!x_equipo_4* H192)+(N2P4!Grupal*I192))*E192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((N2P4!Tot_alumnos*F193)+(N2P4!X_parejas*G193)+(N2P4!x_equipo_4* H193)+(N2P4!Grupal*I193))*E193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((N2P4!Tot_alumnos*F194)+(N2P4!X_parejas*G194)+(N2P4!x_equipo_4* H194)+(N2P4!Grupal*I194))*E194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((N2P4!Tot_alumnos*F195)+(N2P4!X_parejas*G195)+(N2P4!x_equipo_4* H195)+(N2P4!Grupal*I195))*E195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((N2P4!Tot_alumnos*F196)+(N2P4!X_parejas*G196)+(N2P4!x_equipo_4* H196)+(N2P4!Grupal*I196))*E196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((N2P4!Tot_alumnos*F197)+(N2P4!X_parejas*G197)+(N2P4!x_equipo_4* H197)+(N2P4!Grupal*I197))*E197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((N2P4!Tot_alumnos*F198)+(N2P4!X_parejas*G198)+(N2P4!x_equipo_4* H198)+(N2P4!Grupal*I198))*E198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((N2P4!Tot_alumnos*F199)+(N2P4!X_parejas*G199)+(N2P4!x_equipo_4* H199)+(N2P4!Grupal*I199))*E199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((N2P4!Tot_alumnos*F200)+(N2P4!X_parejas*G200)+(N2P4!x_equipo_4* H200)+(N2P4!Grupal*I200))*E200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((N2P4!Tot_alumnos*F201)+(N2P4!X_parejas*G201)+(N2P4!x_equipo_4* H201)+(N2P4!Grupal*I201))*E201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((N2P4!Tot_alumnos*F202)+(N2P4!X_parejas*G202)+(N2P4!x_equipo_4* H202)+(N2P4!Grupal*I202))*E202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((N2P4!Tot_alumnos*F203)+(N2P4!X_parejas*G203)+(N2P4!x_equipo_4* H203)+(N2P4!Grupal*I203))*E203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((N2P4!Tot_alumnos*F204)+(N2P4!X_parejas*G204)+(N2P4!x_equipo_4* H204)+(N2P4!Grupal*I204))*E204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((N2P4!Tot_alumnos*F205)+(N2P4!X_parejas*G205)+(N2P4!x_equipo_4* H205)+(N2P4!Grupal*I205))*E205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((N2P4!Tot_alumnos*F206)+(N2P4!X_parejas*G206)+(N2P4!x_equipo_4* H206)+(N2P4!Grupal*I206))*E206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((N2P4!Tot_alumnos*F207)+(N2P4!X_parejas*G207)+(N2P4!x_equipo_4* H207)+(N2P4!Grupal*I207))*E207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((N2P4!Tot_alumnos*F208)+(N2P4!X_parejas*G208)+(N2P4!x_equipo_4* H208)+(N2P4!Grupal*I208))*E208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((N2P4!Tot_alumnos*F209)+(N2P4!X_parejas*G209)+(N2P4!x_equipo_4* H209)+(N2P4!Grupal*I209))*E209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((N2P4!Tot_alumnos*F210)+(N2P4!X_parejas*G210)+(N2P4!x_equipo_4* H210)+(N2P4!Grupal*I210))*E210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((N2P4!Tot_alumnos*F211)+(N2P4!X_parejas*G211)+(N2P4!x_equipo_4* H211)+(N2P4!Grupal*I211))*E211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((N2P4!Tot_alumnos*F212)+(N2P4!X_parejas*G212)+(N2P4!x_equipo_4* H212)+(N2P4!Grupal*I212))*E212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((N2P4!Tot_alumnos*F213)+(N2P4!X_parejas*G213)+(N2P4!x_equipo_4* H213)+(N2P4!Grupal*I213))*E213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6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217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301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((N2P5!Tot_alumnos*F7)+(N2P5!X_parejas*G7)+(N2P5!x_equipo_4* H7)+(N2P5!Grupal*I7))*E7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1.0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((N2P5!Tot_alumnos*F8)+(N2P5!X_parejas*G8)+(N2P5!x_equipo_4* H8)+(N2P5!Grupal*I8))*E8</f>
        <v>1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((N2P5!Tot_alumnos*F9)+(N2P5!X_parejas*G9)+(N2P5!x_equipo_4* H9)+(N2P5!Grupal*I9))*E9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((N2P5!Tot_alumnos*F10)+(N2P5!X_parejas*G10)+(N2P5!x_equipo_4* H10)+(N2P5!Grupal*I10))*E10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((N2P5!Tot_alumnos*F11)+(N2P5!X_parejas*G11)+(N2P5!x_equipo_4* H11)+(N2P5!Grupal*I11))*E11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((N2P5!Tot_alumnos*F12)+(N2P5!X_parejas*G12)+(N2P5!x_equipo_4* H12)+(N2P5!Grupal*I12))*E12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((N2P5!Tot_alumnos*F13)+(N2P5!X_parejas*G13)+(N2P5!x_equipo_4* H13)+(N2P5!Grupal*I13))*E13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((N2P5!Tot_alumnos*F14)+(N2P5!X_parejas*G14)+(N2P5!x_equipo_4* H14)+(N2P5!Grupal*I14))*E14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((N2P5!Tot_alumnos*F15)+(N2P5!X_parejas*G15)+(N2P5!x_equipo_4* H15)+(N2P5!Grupal*I15))*E15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((N2P5!Tot_alumnos*F16)+(N2P5!X_parejas*G16)+(N2P5!x_equipo_4* H16)+(N2P5!Grupal*I16))*E16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((N2P5!Tot_alumnos*F17)+(N2P5!X_parejas*G17)+(N2P5!x_equipo_4* H17)+(N2P5!Grupal*I17))*E17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((N2P5!Tot_alumnos*F18)+(N2P5!X_parejas*G18)+(N2P5!x_equipo_4* H18)+(N2P5!Grupal*I18))*E18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((N2P5!Tot_alumnos*F19)+(N2P5!X_parejas*G19)+(N2P5!x_equipo_4* H19)+(N2P5!Grupal*I19))*E19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((N2P5!Tot_alumnos*F20)+(N2P5!X_parejas*G20)+(N2P5!x_equipo_4* H20)+(N2P5!Grupal*I20))*E20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((N2P5!Tot_alumnos*F21)+(N2P5!X_parejas*G21)+(N2P5!x_equipo_4* H21)+(N2P5!Grupal*I21))*E21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((N2P5!Tot_alumnos*F22)+(N2P5!X_parejas*G22)+(N2P5!x_equipo_4* H22)+(N2P5!Grupal*I22))*E22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((N2P5!Tot_alumnos*F23)+(N2P5!X_parejas*G23)+(N2P5!x_equipo_4* H23)+(N2P5!Grupal*I23))*E23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((N2P5!Tot_alumnos*F24)+(N2P5!X_parejas*G24)+(N2P5!x_equipo_4* H24)+(N2P5!Grupal*I24))*E24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1.0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((N2P5!Tot_alumnos*F25)+(N2P5!X_parejas*G25)+(N2P5!x_equipo_4* H25)+(N2P5!Grupal*I25))*E25</f>
        <v>2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((N2P5!Tot_alumnos*F26)+(N2P5!X_parejas*G26)+(N2P5!x_equipo_4* H26)+(N2P5!Grupal*I26))*E26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((N2P5!Tot_alumnos*F27)+(N2P5!X_parejas*G27)+(N2P5!x_equipo_4* H27)+(N2P5!Grupal*I27))*E27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((N2P5!Tot_alumnos*F28)+(N2P5!X_parejas*G28)+(N2P5!x_equipo_4* H28)+(N2P5!Grupal*I28))*E28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((N2P5!Tot_alumnos*F29)+(N2P5!X_parejas*G29)+(N2P5!x_equipo_4* H29)+(N2P5!Grupal*I29))*E29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((N2P5!Tot_alumnos*F30)+(N2P5!X_parejas*G30)+(N2P5!x_equipo_4* H30)+(N2P5!Grupal*I30))*E30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((N2P5!Tot_alumnos*F31)+(N2P5!X_parejas*G31)+(N2P5!x_equipo_4* H31)+(N2P5!Grupal*I31))*E31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((N2P5!Tot_alumnos*F32)+(N2P5!X_parejas*G32)+(N2P5!x_equipo_4* H32)+(N2P5!Grupal*I32))*E32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((N2P5!Tot_alumnos*F33)+(N2P5!X_parejas*G33)+(N2P5!x_equipo_4* H33)+(N2P5!Grupal*I33))*E33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((N2P5!Tot_alumnos*F34)+(N2P5!X_parejas*G34)+(N2P5!x_equipo_4* H34)+(N2P5!Grupal*I34))*E34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((N2P5!Tot_alumnos*F35)+(N2P5!X_parejas*G35)+(N2P5!x_equipo_4* H35)+(N2P5!Grupal*I35))*E35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((N2P5!Tot_alumnos*F36)+(N2P5!X_parejas*G36)+(N2P5!x_equipo_4* H36)+(N2P5!Grupal*I36))*E36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((N2P5!Tot_alumnos*F37)+(N2P5!X_parejas*G37)+(N2P5!x_equipo_4* H37)+(N2P5!Grupal*I37))*E37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((N2P5!Tot_alumnos*F38)+(N2P5!X_parejas*G38)+(N2P5!x_equipo_4* H38)+(N2P5!Grupal*I38))*E38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((N2P5!Tot_alumnos*F39)+(N2P5!X_parejas*G39)+(N2P5!x_equipo_4* H39)+(N2P5!Grupal*I39))*E39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((N2P5!Tot_alumnos*F40)+(N2P5!X_parejas*G40)+(N2P5!x_equipo_4* H40)+(N2P5!Grupal*I40))*E40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((N2P5!Tot_alumnos*F41)+(N2P5!X_parejas*G41)+(N2P5!x_equipo_4* H41)+(N2P5!Grupal*I41))*E41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((N2P5!Tot_alumnos*F42)+(N2P5!X_parejas*G42)+(N2P5!x_equipo_4* H42)+(N2P5!Grupal*I42))*E42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((N2P5!Tot_alumnos*F43)+(N2P5!X_parejas*G43)+(N2P5!x_equipo_4* H43)+(N2P5!Grupal*I43))*E43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((N2P5!Tot_alumnos*F44)+(N2P5!X_parejas*G44)+(N2P5!x_equipo_4* H44)+(N2P5!Grupal*I44))*E44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((N2P5!Tot_alumnos*F45)+(N2P5!X_parejas*G45)+(N2P5!x_equipo_4* H45)+(N2P5!Grupal*I45))*E45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((N2P5!Tot_alumnos*F46)+(N2P5!X_parejas*G46)+(N2P5!x_equipo_4* H46)+(N2P5!Grupal*I46))*E46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((N2P5!Tot_alumnos*F47)+(N2P5!X_parejas*G47)+(N2P5!x_equipo_4* H47)+(N2P5!Grupal*I47))*E47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((N2P5!Tot_alumnos*F48)+(N2P5!X_parejas*G48)+(N2P5!x_equipo_4* H48)+(N2P5!Grupal*I48))*E48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((N2P5!Tot_alumnos*F49)+(N2P5!X_parejas*G49)+(N2P5!x_equipo_4* H49)+(N2P5!Grupal*I49))*E49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((N2P5!Tot_alumnos*F50)+(N2P5!X_parejas*G50)+(N2P5!x_equipo_4* H50)+(N2P5!Grupal*I50))*E50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((N2P5!Tot_alumnos*F51)+(N2P5!X_parejas*G51)+(N2P5!x_equipo_4* H51)+(N2P5!Grupal*I51))*E51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((N2P5!Tot_alumnos*F52)+(N2P5!X_parejas*G52)+(N2P5!x_equipo_4* H52)+(N2P5!Grupal*I52))*E52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((N2P5!Tot_alumnos*F53)+(N2P5!X_parejas*G53)+(N2P5!x_equipo_4* H53)+(N2P5!Grupal*I53))*E53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((N2P5!Tot_alumnos*F54)+(N2P5!X_parejas*G54)+(N2P5!x_equipo_4* H54)+(N2P5!Grupal*I54))*E54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((N2P5!Tot_alumnos*F55)+(N2P5!X_parejas*G55)+(N2P5!x_equipo_4* H55)+(N2P5!Grupal*I55))*E55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((N2P5!Tot_alumnos*F56)+(N2P5!X_parejas*G56)+(N2P5!x_equipo_4* H56)+(N2P5!Grupal*I56))*E56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((N2P5!Tot_alumnos*F57)+(N2P5!X_parejas*G57)+(N2P5!x_equipo_4* H57)+(N2P5!Grupal*I57))*E57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((N2P5!Tot_alumnos*F58)+(N2P5!X_parejas*G58)+(N2P5!x_equipo_4* H58)+(N2P5!Grupal*I58))*E58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((N2P5!Tot_alumnos*F59)+(N2P5!X_parejas*G59)+(N2P5!x_equipo_4* H59)+(N2P5!Grupal*I59))*E59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((N2P5!Tot_alumnos*F60)+(N2P5!X_parejas*G60)+(N2P5!x_equipo_4* H60)+(N2P5!Grupal*I60))*E60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((N2P5!Tot_alumnos*F61)+(N2P5!X_parejas*G61)+(N2P5!x_equipo_4* H61)+(N2P5!Grupal*I61))*E61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((N2P5!Tot_alumnos*F62)+(N2P5!X_parejas*G62)+(N2P5!x_equipo_4* H62)+(N2P5!Grupal*I62))*E62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((N2P5!Tot_alumnos*F63)+(N2P5!X_parejas*G63)+(N2P5!x_equipo_4* H63)+(N2P5!Grupal*I63))*E63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((N2P5!Tot_alumnos*F64)+(N2P5!X_parejas*G64)+(N2P5!x_equipo_4* H64)+(N2P5!Grupal*I64))*E64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((N2P5!Tot_alumnos*F65)+(N2P5!X_parejas*G65)+(N2P5!x_equipo_4* H65)+(N2P5!Grupal*I65))*E65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((N2P5!Tot_alumnos*F66)+(N2P5!X_parejas*G66)+(N2P5!x_equipo_4* H66)+(N2P5!Grupal*I66))*E66</f>
        <v>0</v>
      </c>
    </row>
    <row r="67" ht="15.75" hidden="1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((N2P5!Tot_alumnos*F67)+(N2P5!X_parejas*G67)+(N2P5!x_equipo_4* H67)+(N2P5!Grupal*I67))*E67</f>
        <v>0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((N2P5!Tot_alumnos*F68)+(N2P5!X_parejas*G68)+(N2P5!x_equipo_4* H68)+(N2P5!Grupal*I68))*E68</f>
        <v>0</v>
      </c>
    </row>
    <row r="69" ht="15.75" hidden="1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((N2P5!Tot_alumnos*F69)+(N2P5!X_parejas*G69)+(N2P5!x_equipo_4* H69)+(N2P5!Grupal*I69))*E69</f>
        <v>0</v>
      </c>
    </row>
    <row r="70" ht="15.75" hidden="1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((N2P5!Tot_alumnos*F70)+(N2P5!X_parejas*G70)+(N2P5!x_equipo_4* H70)+(N2P5!Grupal*I70))*E70</f>
        <v>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((N2P5!Tot_alumnos*F71)+(N2P5!X_parejas*G71)+(N2P5!x_equipo_4* H71)+(N2P5!Grupal*I71))*E71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((N2P5!Tot_alumnos*F72)+(N2P5!X_parejas*G72)+(N2P5!x_equipo_4* H72)+(N2P5!Grupal*I72))*E72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((N2P5!Tot_alumnos*F73)+(N2P5!X_parejas*G73)+(N2P5!x_equipo_4* H73)+(N2P5!Grupal*I73))*E73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((N2P5!Tot_alumnos*F74)+(N2P5!X_parejas*G74)+(N2P5!x_equipo_4* H74)+(N2P5!Grupal*I74))*E74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((N2P5!Tot_alumnos*F75)+(N2P5!X_parejas*G75)+(N2P5!x_equipo_4* H75)+(N2P5!Grupal*I75))*E75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1.0</v>
      </c>
      <c r="F76" s="108" t="b">
        <v>0</v>
      </c>
      <c r="G76" s="108" t="b">
        <v>0</v>
      </c>
      <c r="H76" s="108" t="b">
        <v>0</v>
      </c>
      <c r="I76" s="108" t="b">
        <v>1</v>
      </c>
      <c r="J76" s="142">
        <f>((N2P5!Tot_alumnos*F76)+(N2P5!X_parejas*G76)+(N2P5!x_equipo_4* H76)+(N2P5!Grupal*I76))*E76</f>
        <v>1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((N2P5!Tot_alumnos*F77)+(N2P5!X_parejas*G77)+(N2P5!x_equipo_4* H77)+(N2P5!Grupal*I77))*E77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((N2P5!Tot_alumnos*F78)+(N2P5!X_parejas*G78)+(N2P5!x_equipo_4* H78)+(N2P5!Grupal*I78))*E78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((N2P5!Tot_alumnos*F79)+(N2P5!X_parejas*G79)+(N2P5!x_equipo_4* H79)+(N2P5!Grupal*I79))*E79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((N2P5!Tot_alumnos*F80)+(N2P5!X_parejas*G80)+(N2P5!x_equipo_4* H80)+(N2P5!Grupal*I80))*E80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((N2P5!Tot_alumnos*F81)+(N2P5!X_parejas*G81)+(N2P5!x_equipo_4* H81)+(N2P5!Grupal*I81))*E81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((N2P5!Tot_alumnos*F82)+(N2P5!X_parejas*G82)+(N2P5!x_equipo_4* H82)+(N2P5!Grupal*I82))*E82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((N2P5!Tot_alumnos*F83)+(N2P5!X_parejas*G83)+(N2P5!x_equipo_4* H83)+(N2P5!Grupal*I83))*E83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((N2P5!Tot_alumnos*F84)+(N2P5!X_parejas*G84)+(N2P5!x_equipo_4* H84)+(N2P5!Grupal*I84))*E84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((N2P5!Tot_alumnos*F85)+(N2P5!X_parejas*G85)+(N2P5!x_equipo_4* H85)+(N2P5!Grupal*I85))*E85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((N2P5!Tot_alumnos*F86)+(N2P5!X_parejas*G86)+(N2P5!x_equipo_4* H86)+(N2P5!Grupal*I86))*E86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((N2P5!Tot_alumnos*F87)+(N2P5!X_parejas*G87)+(N2P5!x_equipo_4* H87)+(N2P5!Grupal*I87))*E87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((N2P5!Tot_alumnos*F88)+(N2P5!X_parejas*G88)+(N2P5!x_equipo_4* H88)+(N2P5!Grupal*I88))*E88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((N2P5!Tot_alumnos*F89)+(N2P5!X_parejas*G89)+(N2P5!x_equipo_4* H89)+(N2P5!Grupal*I89))*E89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((N2P5!Tot_alumnos*F90)+(N2P5!X_parejas*G90)+(N2P5!x_equipo_4* H90)+(N2P5!Grupal*I90))*E90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((N2P5!Tot_alumnos*F91)+(N2P5!X_parejas*G91)+(N2P5!x_equipo_4* H91)+(N2P5!Grupal*I91))*E91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((N2P5!Tot_alumnos*F92)+(N2P5!X_parejas*G92)+(N2P5!x_equipo_4* H92)+(N2P5!Grupal*I92))*E92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((N2P5!Tot_alumnos*F93)+(N2P5!X_parejas*G93)+(N2P5!x_equipo_4* H93)+(N2P5!Grupal*I93))*E93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((N2P5!Tot_alumnos*F94)+(N2P5!X_parejas*G94)+(N2P5!x_equipo_4* H94)+(N2P5!Grupal*I94))*E94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((N2P5!Tot_alumnos*F95)+(N2P5!X_parejas*G95)+(N2P5!x_equipo_4* H95)+(N2P5!Grupal*I95))*E95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((N2P5!Tot_alumnos*F96)+(N2P5!X_parejas*G96)+(N2P5!x_equipo_4* H96)+(N2P5!Grupal*I96))*E96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((N2P5!Tot_alumnos*F97)+(N2P5!X_parejas*G97)+(N2P5!x_equipo_4* H97)+(N2P5!Grupal*I97))*E97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((N2P5!Tot_alumnos*F98)+(N2P5!X_parejas*G98)+(N2P5!x_equipo_4* H98)+(N2P5!Grupal*I98))*E98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((N2P5!Tot_alumnos*F99)+(N2P5!X_parejas*G99)+(N2P5!x_equipo_4* H99)+(N2P5!Grupal*I99))*E99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((N2P5!Tot_alumnos*F100)+(N2P5!X_parejas*G100)+(N2P5!x_equipo_4* H100)+(N2P5!Grupal*I100))*E100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((N2P5!Tot_alumnos*F101)+(N2P5!X_parejas*G101)+(N2P5!x_equipo_4* H101)+(N2P5!Grupal*I101))*E101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((N2P5!Tot_alumnos*F102)+(N2P5!X_parejas*G102)+(N2P5!x_equipo_4* H102)+(N2P5!Grupal*I102))*E102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((N2P5!Tot_alumnos*F103)+(N2P5!X_parejas*G103)+(N2P5!x_equipo_4* H103)+(N2P5!Grupal*I103))*E103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((N2P5!Tot_alumnos*F104)+(N2P5!X_parejas*G104)+(N2P5!x_equipo_4* H104)+(N2P5!Grupal*I104))*E104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((N2P5!Tot_alumnos*F105)+(N2P5!X_parejas*G105)+(N2P5!x_equipo_4* H105)+(N2P5!Grupal*I105))*E105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((N2P5!Tot_alumnos*F106)+(N2P5!X_parejas*G106)+(N2P5!x_equipo_4* H106)+(N2P5!Grupal*I106))*E106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((N2P5!Tot_alumnos*F107)+(N2P5!X_parejas*G107)+(N2P5!x_equipo_4* H107)+(N2P5!Grupal*I107))*E107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((N2P5!Tot_alumnos*F108)+(N2P5!X_parejas*G108)+(N2P5!x_equipo_4* H108)+(N2P5!Grupal*I108))*E108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((N2P5!Tot_alumnos*F109)+(N2P5!X_parejas*G109)+(N2P5!x_equipo_4* H109)+(N2P5!Grupal*I109))*E109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((N2P5!Tot_alumnos*F110)+(N2P5!X_parejas*G110)+(N2P5!x_equipo_4* H110)+(N2P5!Grupal*I110))*E110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((N2P5!Tot_alumnos*F111)+(N2P5!X_parejas*G111)+(N2P5!x_equipo_4* H111)+(N2P5!Grupal*I111))*E111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((N2P5!Tot_alumnos*F112)+(N2P5!X_parejas*G112)+(N2P5!x_equipo_4* H112)+(N2P5!Grupal*I112))*E112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((N2P5!Tot_alumnos*F113)+(N2P5!X_parejas*G113)+(N2P5!x_equipo_4* H113)+(N2P5!Grupal*I113))*E113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((N2P5!Tot_alumnos*F114)+(N2P5!X_parejas*G114)+(N2P5!x_equipo_4* H114)+(N2P5!Grupal*I114))*E114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((N2P5!Tot_alumnos*F115)+(N2P5!X_parejas*G115)+(N2P5!x_equipo_4* H115)+(N2P5!Grupal*I115))*E115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((N2P5!Tot_alumnos*F116)+(N2P5!X_parejas*G116)+(N2P5!x_equipo_4* H116)+(N2P5!Grupal*I116))*E116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((N2P5!Tot_alumnos*F117)+(N2P5!X_parejas*G117)+(N2P5!x_equipo_4* H117)+(N2P5!Grupal*I117))*E117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((N2P5!Tot_alumnos*F118)+(N2P5!X_parejas*G118)+(N2P5!x_equipo_4* H118)+(N2P5!Grupal*I118))*E118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((N2P5!Tot_alumnos*F119)+(N2P5!X_parejas*G119)+(N2P5!x_equipo_4* H119)+(N2P5!Grupal*I119))*E119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((N2P5!Tot_alumnos*F120)+(N2P5!X_parejas*G120)+(N2P5!x_equipo_4* H120)+(N2P5!Grupal*I120))*E120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((N2P5!Tot_alumnos*F121)+(N2P5!X_parejas*G121)+(N2P5!x_equipo_4* H121)+(N2P5!Grupal*I121))*E121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((N2P5!Tot_alumnos*F122)+(N2P5!X_parejas*G122)+(N2P5!x_equipo_4* H122)+(N2P5!Grupal*I122))*E122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((N2P5!Tot_alumnos*F123)+(N2P5!X_parejas*G123)+(N2P5!x_equipo_4* H123)+(N2P5!Grupal*I123))*E123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((N2P5!Tot_alumnos*F124)+(N2P5!X_parejas*G124)+(N2P5!x_equipo_4* H124)+(N2P5!Grupal*I124))*E124</f>
        <v>0</v>
      </c>
    </row>
    <row r="125" ht="15.75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1.0</v>
      </c>
      <c r="F125" s="108" t="b">
        <v>0</v>
      </c>
      <c r="G125" s="108" t="b">
        <v>0</v>
      </c>
      <c r="H125" s="108" t="b">
        <v>1</v>
      </c>
      <c r="I125" s="108" t="b">
        <v>0</v>
      </c>
      <c r="J125" s="142">
        <f>((N2P5!Tot_alumnos*F125)+(N2P5!X_parejas*G125)+(N2P5!x_equipo_4* H125)+(N2P5!Grupal*I125))*E125</f>
        <v>2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((N2P5!Tot_alumnos*F126)+(N2P5!X_parejas*G126)+(N2P5!x_equipo_4* H126)+(N2P5!Grupal*I126))*E126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((N2P5!Tot_alumnos*F127)+(N2P5!X_parejas*G127)+(N2P5!x_equipo_4* H127)+(N2P5!Grupal*I127))*E127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((N2P5!Tot_alumnos*F128)+(N2P5!X_parejas*G128)+(N2P5!x_equipo_4* H128)+(N2P5!Grupal*I128))*E128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((N2P5!Tot_alumnos*F129)+(N2P5!X_parejas*G129)+(N2P5!x_equipo_4* H129)+(N2P5!Grupal*I129))*E129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((N2P5!Tot_alumnos*F130)+(N2P5!X_parejas*G130)+(N2P5!x_equipo_4* H130)+(N2P5!Grupal*I130))*E130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((N2P5!Tot_alumnos*F131)+(N2P5!X_parejas*G131)+(N2P5!x_equipo_4* H131)+(N2P5!Grupal*I131))*E131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((N2P5!Tot_alumnos*F132)+(N2P5!X_parejas*G132)+(N2P5!x_equipo_4* H132)+(N2P5!Grupal*I132))*E132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((N2P5!Tot_alumnos*F133)+(N2P5!X_parejas*G133)+(N2P5!x_equipo_4* H133)+(N2P5!Grupal*I133))*E133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((N2P5!Tot_alumnos*F134)+(N2P5!X_parejas*G134)+(N2P5!x_equipo_4* H134)+(N2P5!Grupal*I134))*E134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((N2P5!Tot_alumnos*F135)+(N2P5!X_parejas*G135)+(N2P5!x_equipo_4* H135)+(N2P5!Grupal*I135))*E135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((N2P5!Tot_alumnos*F136)+(N2P5!X_parejas*G136)+(N2P5!x_equipo_4* H136)+(N2P5!Grupal*I136))*E136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((N2P5!Tot_alumnos*F137)+(N2P5!X_parejas*G137)+(N2P5!x_equipo_4* H137)+(N2P5!Grupal*I137))*E137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((N2P5!Tot_alumnos*F138)+(N2P5!X_parejas*G138)+(N2P5!x_equipo_4* H138)+(N2P5!Grupal*I138))*E138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((N2P5!Tot_alumnos*F139)+(N2P5!X_parejas*G139)+(N2P5!x_equipo_4* H139)+(N2P5!Grupal*I139))*E139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((N2P5!Tot_alumnos*F140)+(N2P5!X_parejas*G140)+(N2P5!x_equipo_4* H140)+(N2P5!Grupal*I140))*E140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((N2P5!Tot_alumnos*F141)+(N2P5!X_parejas*G141)+(N2P5!x_equipo_4* H141)+(N2P5!Grupal*I141))*E141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((N2P5!Tot_alumnos*F142)+(N2P5!X_parejas*G142)+(N2P5!x_equipo_4* H142)+(N2P5!Grupal*I142))*E142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((N2P5!Tot_alumnos*F143)+(N2P5!X_parejas*G143)+(N2P5!x_equipo_4* H143)+(N2P5!Grupal*I143))*E143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((N2P5!Tot_alumnos*F144)+(N2P5!X_parejas*G144)+(N2P5!x_equipo_4* H144)+(N2P5!Grupal*I144))*E144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((N2P5!Tot_alumnos*F145)+(N2P5!X_parejas*G145)+(N2P5!x_equipo_4* H145)+(N2P5!Grupal*I145))*E145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((N2P5!Tot_alumnos*F146)+(N2P5!X_parejas*G146)+(N2P5!x_equipo_4* H146)+(N2P5!Grupal*I146))*E146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((N2P5!Tot_alumnos*F147)+(N2P5!X_parejas*G147)+(N2P5!x_equipo_4* H147)+(N2P5!Grupal*I147))*E147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((N2P5!Tot_alumnos*F148)+(N2P5!X_parejas*G148)+(N2P5!x_equipo_4* H148)+(N2P5!Grupal*I148))*E148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((N2P5!Tot_alumnos*F149)+(N2P5!X_parejas*G149)+(N2P5!x_equipo_4* H149)+(N2P5!Grupal*I149))*E149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((N2P5!Tot_alumnos*F150)+(N2P5!X_parejas*G150)+(N2P5!x_equipo_4* H150)+(N2P5!Grupal*I150))*E150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((N2P5!Tot_alumnos*F151)+(N2P5!X_parejas*G151)+(N2P5!x_equipo_4* H151)+(N2P5!Grupal*I151))*E151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((N2P5!Tot_alumnos*F152)+(N2P5!X_parejas*G152)+(N2P5!x_equipo_4* H152)+(N2P5!Grupal*I152))*E152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((N2P5!Tot_alumnos*F153)+(N2P5!X_parejas*G153)+(N2P5!x_equipo_4* H153)+(N2P5!Grupal*I153))*E153</f>
        <v>0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2.0</v>
      </c>
      <c r="F154" s="108" t="b">
        <v>0</v>
      </c>
      <c r="G154" s="108" t="b">
        <v>0</v>
      </c>
      <c r="H154" s="108" t="b">
        <v>1</v>
      </c>
      <c r="I154" s="108" t="b">
        <v>0</v>
      </c>
      <c r="J154" s="142">
        <f>((N2P5!Tot_alumnos*F154)+(N2P5!X_parejas*G154)+(N2P5!x_equipo_4* H154)+(N2P5!Grupal*I154))*E154</f>
        <v>4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((N2P5!Tot_alumnos*F155)+(N2P5!X_parejas*G155)+(N2P5!x_equipo_4* H155)+(N2P5!Grupal*I155))*E155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2.0</v>
      </c>
      <c r="F156" s="108" t="b">
        <v>0</v>
      </c>
      <c r="G156" s="108" t="b">
        <v>0</v>
      </c>
      <c r="H156" s="108" t="b">
        <v>1</v>
      </c>
      <c r="I156" s="108" t="b">
        <v>0</v>
      </c>
      <c r="J156" s="142">
        <f>((N2P5!Tot_alumnos*F156)+(N2P5!X_parejas*G156)+(N2P5!x_equipo_4* H156)+(N2P5!Grupal*I156))*E156</f>
        <v>4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2.0</v>
      </c>
      <c r="F157" s="108" t="b">
        <v>0</v>
      </c>
      <c r="G157" s="108" t="b">
        <v>0</v>
      </c>
      <c r="H157" s="108" t="b">
        <v>1</v>
      </c>
      <c r="I157" s="108" t="b">
        <v>0</v>
      </c>
      <c r="J157" s="142">
        <f>((N2P5!Tot_alumnos*F157)+(N2P5!X_parejas*G157)+(N2P5!x_equipo_4* H157)+(N2P5!Grupal*I157))*E157</f>
        <v>4</v>
      </c>
    </row>
    <row r="158" ht="15.75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1.0</v>
      </c>
      <c r="F158" s="108" t="b">
        <v>0</v>
      </c>
      <c r="G158" s="108" t="b">
        <v>0</v>
      </c>
      <c r="H158" s="108" t="b">
        <v>1</v>
      </c>
      <c r="I158" s="108" t="b">
        <v>0</v>
      </c>
      <c r="J158" s="142">
        <f>((N2P5!Tot_alumnos*F158)+(N2P5!X_parejas*G158)+(N2P5!x_equipo_4* H158)+(N2P5!Grupal*I158))*E158</f>
        <v>2</v>
      </c>
    </row>
    <row r="159" ht="15.75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1.0</v>
      </c>
      <c r="F159" s="108" t="b">
        <v>0</v>
      </c>
      <c r="G159" s="108" t="b">
        <v>0</v>
      </c>
      <c r="H159" s="108" t="b">
        <v>1</v>
      </c>
      <c r="I159" s="108" t="b">
        <v>0</v>
      </c>
      <c r="J159" s="142">
        <f>((N2P5!Tot_alumnos*F159)+(N2P5!X_parejas*G159)+(N2P5!x_equipo_4* H159)+(N2P5!Grupal*I159))*E159</f>
        <v>2</v>
      </c>
    </row>
    <row r="160" ht="15.75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1.0</v>
      </c>
      <c r="F160" s="108" t="b">
        <v>0</v>
      </c>
      <c r="G160" s="108" t="b">
        <v>0</v>
      </c>
      <c r="H160" s="108" t="b">
        <v>1</v>
      </c>
      <c r="I160" s="108" t="b">
        <v>0</v>
      </c>
      <c r="J160" s="142">
        <f>((N2P5!Tot_alumnos*F160)+(N2P5!X_parejas*G160)+(N2P5!x_equipo_4* H160)+(N2P5!Grupal*I160))*E160</f>
        <v>2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((N2P5!Tot_alumnos*F161)+(N2P5!X_parejas*G161)+(N2P5!x_equipo_4* H161)+(N2P5!Grupal*I161))*E161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((N2P5!Tot_alumnos*F162)+(N2P5!X_parejas*G162)+(N2P5!x_equipo_4* H162)+(N2P5!Grupal*I162))*E162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((N2P5!Tot_alumnos*F163)+(N2P5!X_parejas*G163)+(N2P5!x_equipo_4* H163)+(N2P5!Grupal*I163))*E163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((N2P5!Tot_alumnos*F164)+(N2P5!X_parejas*G164)+(N2P5!x_equipo_4* H164)+(N2P5!Grupal*I164))*E164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((N2P5!Tot_alumnos*F165)+(N2P5!X_parejas*G165)+(N2P5!x_equipo_4* H165)+(N2P5!Grupal*I165))*E165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((N2P5!Tot_alumnos*F166)+(N2P5!X_parejas*G166)+(N2P5!x_equipo_4* H166)+(N2P5!Grupal*I166))*E166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((N2P5!Tot_alumnos*F167)+(N2P5!X_parejas*G167)+(N2P5!x_equipo_4* H167)+(N2P5!Grupal*I167))*E167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((N2P5!Tot_alumnos*F168)+(N2P5!X_parejas*G168)+(N2P5!x_equipo_4* H168)+(N2P5!Grupal*I168))*E168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((N2P5!Tot_alumnos*F169)+(N2P5!X_parejas*G169)+(N2P5!x_equipo_4* H169)+(N2P5!Grupal*I169))*E169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((N2P5!Tot_alumnos*F170)+(N2P5!X_parejas*G170)+(N2P5!x_equipo_4* H170)+(N2P5!Grupal*I170))*E170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((N2P5!Tot_alumnos*F171)+(N2P5!X_parejas*G171)+(N2P5!x_equipo_4* H171)+(N2P5!Grupal*I171))*E171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((N2P5!Tot_alumnos*F172)+(N2P5!X_parejas*G172)+(N2P5!x_equipo_4* H172)+(N2P5!Grupal*I172))*E172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((N2P5!Tot_alumnos*F173)+(N2P5!X_parejas*G173)+(N2P5!x_equipo_4* H173)+(N2P5!Grupal*I173))*E173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((N2P5!Tot_alumnos*F174)+(N2P5!X_parejas*G174)+(N2P5!x_equipo_4* H174)+(N2P5!Grupal*I174))*E174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((N2P5!Tot_alumnos*F175)+(N2P5!X_parejas*G175)+(N2P5!x_equipo_4* H175)+(N2P5!Grupal*I175))*E175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((N2P5!Tot_alumnos*F176)+(N2P5!X_parejas*G176)+(N2P5!x_equipo_4* H176)+(N2P5!Grupal*I176))*E176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((N2P5!Tot_alumnos*F177)+(N2P5!X_parejas*G177)+(N2P5!x_equipo_4* H177)+(N2P5!Grupal*I177))*E177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((N2P5!Tot_alumnos*F178)+(N2P5!X_parejas*G178)+(N2P5!x_equipo_4* H178)+(N2P5!Grupal*I178))*E178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((N2P5!Tot_alumnos*F179)+(N2P5!X_parejas*G179)+(N2P5!x_equipo_4* H179)+(N2P5!Grupal*I179))*E179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((N2P5!Tot_alumnos*F180)+(N2P5!X_parejas*G180)+(N2P5!x_equipo_4* H180)+(N2P5!Grupal*I180))*E180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((N2P5!Tot_alumnos*F181)+(N2P5!X_parejas*G181)+(N2P5!x_equipo_4* H181)+(N2P5!Grupal*I181))*E181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((N2P5!Tot_alumnos*F182)+(N2P5!X_parejas*G182)+(N2P5!x_equipo_4* H182)+(N2P5!Grupal*I182))*E182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((N2P5!Tot_alumnos*F183)+(N2P5!X_parejas*G183)+(N2P5!x_equipo_4* H183)+(N2P5!Grupal*I183))*E183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((N2P5!Tot_alumnos*F184)+(N2P5!X_parejas*G184)+(N2P5!x_equipo_4* H184)+(N2P5!Grupal*I184))*E184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((N2P5!Tot_alumnos*F185)+(N2P5!X_parejas*G185)+(N2P5!x_equipo_4* H185)+(N2P5!Grupal*I185))*E185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((N2P5!Tot_alumnos*F186)+(N2P5!X_parejas*G186)+(N2P5!x_equipo_4* H186)+(N2P5!Grupal*I186))*E186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((N2P5!Tot_alumnos*F187)+(N2P5!X_parejas*G187)+(N2P5!x_equipo_4* H187)+(N2P5!Grupal*I187))*E187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((N2P5!Tot_alumnos*F188)+(N2P5!X_parejas*G188)+(N2P5!x_equipo_4* H188)+(N2P5!Grupal*I188))*E188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((N2P5!Tot_alumnos*F189)+(N2P5!X_parejas*G189)+(N2P5!x_equipo_4* H189)+(N2P5!Grupal*I189))*E189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((N2P5!Tot_alumnos*F190)+(N2P5!X_parejas*G190)+(N2P5!x_equipo_4* H190)+(N2P5!Grupal*I190))*E190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((N2P5!Tot_alumnos*F191)+(N2P5!X_parejas*G191)+(N2P5!x_equipo_4* H191)+(N2P5!Grupal*I191))*E191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((N2P5!Tot_alumnos*F192)+(N2P5!X_parejas*G192)+(N2P5!x_equipo_4* H192)+(N2P5!Grupal*I192))*E192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((N2P5!Tot_alumnos*F193)+(N2P5!X_parejas*G193)+(N2P5!x_equipo_4* H193)+(N2P5!Grupal*I193))*E193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((N2P5!Tot_alumnos*F194)+(N2P5!X_parejas*G194)+(N2P5!x_equipo_4* H194)+(N2P5!Grupal*I194))*E194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((N2P5!Tot_alumnos*F195)+(N2P5!X_parejas*G195)+(N2P5!x_equipo_4* H195)+(N2P5!Grupal*I195))*E195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((N2P5!Tot_alumnos*F196)+(N2P5!X_parejas*G196)+(N2P5!x_equipo_4* H196)+(N2P5!Grupal*I196))*E196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((N2P5!Tot_alumnos*F197)+(N2P5!X_parejas*G197)+(N2P5!x_equipo_4* H197)+(N2P5!Grupal*I197))*E197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((N2P5!Tot_alumnos*F198)+(N2P5!X_parejas*G198)+(N2P5!x_equipo_4* H198)+(N2P5!Grupal*I198))*E198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((N2P5!Tot_alumnos*F199)+(N2P5!X_parejas*G199)+(N2P5!x_equipo_4* H199)+(N2P5!Grupal*I199))*E199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((N2P5!Tot_alumnos*F200)+(N2P5!X_parejas*G200)+(N2P5!x_equipo_4* H200)+(N2P5!Grupal*I200))*E200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((N2P5!Tot_alumnos*F201)+(N2P5!X_parejas*G201)+(N2P5!x_equipo_4* H201)+(N2P5!Grupal*I201))*E201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((N2P5!Tot_alumnos*F202)+(N2P5!X_parejas*G202)+(N2P5!x_equipo_4* H202)+(N2P5!Grupal*I202))*E202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((N2P5!Tot_alumnos*F203)+(N2P5!X_parejas*G203)+(N2P5!x_equipo_4* H203)+(N2P5!Grupal*I203))*E203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((N2P5!Tot_alumnos*F204)+(N2P5!X_parejas*G204)+(N2P5!x_equipo_4* H204)+(N2P5!Grupal*I204))*E204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((N2P5!Tot_alumnos*F205)+(N2P5!X_parejas*G205)+(N2P5!x_equipo_4* H205)+(N2P5!Grupal*I205))*E205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((N2P5!Tot_alumnos*F206)+(N2P5!X_parejas*G206)+(N2P5!x_equipo_4* H206)+(N2P5!Grupal*I206))*E206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((N2P5!Tot_alumnos*F207)+(N2P5!X_parejas*G207)+(N2P5!x_equipo_4* H207)+(N2P5!Grupal*I207))*E207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((N2P5!Tot_alumnos*F208)+(N2P5!X_parejas*G208)+(N2P5!x_equipo_4* H208)+(N2P5!Grupal*I208))*E208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((N2P5!Tot_alumnos*F209)+(N2P5!X_parejas*G209)+(N2P5!x_equipo_4* H209)+(N2P5!Grupal*I209))*E209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((N2P5!Tot_alumnos*F210)+(N2P5!X_parejas*G210)+(N2P5!x_equipo_4* H210)+(N2P5!Grupal*I210))*E210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((N2P5!Tot_alumnos*F211)+(N2P5!X_parejas*G211)+(N2P5!x_equipo_4* H211)+(N2P5!Grupal*I211))*E211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((N2P5!Tot_alumnos*F212)+(N2P5!X_parejas*G212)+(N2P5!x_equipo_4* H212)+(N2P5!Grupal*I212))*E212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((N2P5!Tot_alumnos*F213)+(N2P5!X_parejas*G213)+(N2P5!x_equipo_4* H213)+(N2P5!Grupal*I213))*E213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302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3.0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303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BACH!K11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((N3P3!Tot_alumnos*F7)+(N3P3!X_parejas*G7)+(N3P3!x_equipo_4* H7)+(N3P3!Grupal*I7))*E7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((N3P3!Tot_alumnos*F8)+(N3P3!X_parejas*G8)+(N3P3!x_equipo_4* H8)+(N3P3!Grupal*I8))*E8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((N3P3!Tot_alumnos*F9)+(N3P3!X_parejas*G9)+(N3P3!x_equipo_4* H9)+(N3P3!Grupal*I9))*E9</f>
        <v>0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((N3P3!Tot_alumnos*F10)+(N3P3!X_parejas*G10)+(N3P3!x_equipo_4* H10)+(N3P3!Grupal*I10))*E10</f>
        <v>0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((N3P3!Tot_alumnos*F11)+(N3P3!X_parejas*G11)+(N3P3!x_equipo_4* H11)+(N3P3!Grupal*I11))*E11</f>
        <v>0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((N3P3!Tot_alumnos*F12)+(N3P3!X_parejas*G12)+(N3P3!x_equipo_4* H12)+(N3P3!Grupal*I12))*E12</f>
        <v>0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((N3P3!Tot_alumnos*F13)+(N3P3!X_parejas*G13)+(N3P3!x_equipo_4* H13)+(N3P3!Grupal*I13))*E13</f>
        <v>0</v>
      </c>
    </row>
    <row r="14" ht="15.75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((N3P3!Tot_alumnos*F14)+(N3P3!X_parejas*G14)+(N3P3!x_equipo_4* H14)+(N3P3!Grupal*I14))*E14</f>
        <v>0</v>
      </c>
    </row>
    <row r="15" ht="15.75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((N3P3!Tot_alumnos*F15)+(N3P3!X_parejas*G15)+(N3P3!x_equipo_4* H15)+(N3P3!Grupal*I15))*E15</f>
        <v>0</v>
      </c>
    </row>
    <row r="16" ht="15.75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((N3P3!Tot_alumnos*F16)+(N3P3!X_parejas*G16)+(N3P3!x_equipo_4* H16)+(N3P3!Grupal*I16))*E16</f>
        <v>0</v>
      </c>
    </row>
    <row r="17" ht="15.75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((N3P3!Tot_alumnos*F17)+(N3P3!X_parejas*G17)+(N3P3!x_equipo_4* H17)+(N3P3!Grupal*I17))*E17</f>
        <v>0</v>
      </c>
    </row>
    <row r="18" ht="15.75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((N3P3!Tot_alumnos*F18)+(N3P3!X_parejas*G18)+(N3P3!x_equipo_4* H18)+(N3P3!Grupal*I18))*E18</f>
        <v>0</v>
      </c>
    </row>
    <row r="19" ht="15.75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((N3P3!Tot_alumnos*F19)+(N3P3!X_parejas*G19)+(N3P3!x_equipo_4* H19)+(N3P3!Grupal*I19))*E19</f>
        <v>0</v>
      </c>
    </row>
    <row r="20" ht="15.75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((N3P3!Tot_alumnos*F20)+(N3P3!X_parejas*G20)+(N3P3!x_equipo_4* H20)+(N3P3!Grupal*I20))*E20</f>
        <v>0</v>
      </c>
    </row>
    <row r="21" ht="15.75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((N3P3!Tot_alumnos*F21)+(N3P3!X_parejas*G21)+(N3P3!x_equipo_4* H21)+(N3P3!Grupal*I21))*E21</f>
        <v>0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((N3P3!Tot_alumnos*F22)+(N3P3!X_parejas*G22)+(N3P3!x_equipo_4* H22)+(N3P3!Grupal*I22))*E22</f>
        <v>0</v>
      </c>
    </row>
    <row r="23" ht="15.75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((N3P3!Tot_alumnos*F23)+(N3P3!X_parejas*G23)+(N3P3!x_equipo_4* H23)+(N3P3!Grupal*I23))*E23</f>
        <v>0</v>
      </c>
    </row>
    <row r="24" ht="15.75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((N3P3!Tot_alumnos*F24)+(N3P3!X_parejas*G24)+(N3P3!x_equipo_4* H24)+(N3P3!Grupal*I24))*E24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((N3P3!Tot_alumnos*F25)+(N3P3!X_parejas*G25)+(N3P3!x_equipo_4* H25)+(N3P3!Grupal*I25))*E25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((N3P3!Tot_alumnos*F26)+(N3P3!X_parejas*G26)+(N3P3!x_equipo_4* H26)+(N3P3!Grupal*I26))*E26</f>
        <v>2</v>
      </c>
    </row>
    <row r="27" ht="15.75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((N3P3!Tot_alumnos*F27)+(N3P3!X_parejas*G27)+(N3P3!x_equipo_4* H27)+(N3P3!Grupal*I27))*E27</f>
        <v>0</v>
      </c>
    </row>
    <row r="28" ht="15.75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((N3P3!Tot_alumnos*F28)+(N3P3!X_parejas*G28)+(N3P3!x_equipo_4* H28)+(N3P3!Grupal*I28))*E28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((N3P3!Tot_alumnos*F29)+(N3P3!X_parejas*G29)+(N3P3!x_equipo_4* H29)+(N3P3!Grupal*I29))*E29</f>
        <v>0</v>
      </c>
    </row>
    <row r="30" ht="15.75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((N3P3!Tot_alumnos*F30)+(N3P3!X_parejas*G30)+(N3P3!x_equipo_4* H30)+(N3P3!Grupal*I30))*E30</f>
        <v>0</v>
      </c>
    </row>
    <row r="31" ht="15.75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((N3P3!Tot_alumnos*F31)+(N3P3!X_parejas*G31)+(N3P3!x_equipo_4* H31)+(N3P3!Grupal*I31))*E31</f>
        <v>0</v>
      </c>
    </row>
    <row r="32" ht="15.75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((N3P3!Tot_alumnos*F32)+(N3P3!X_parejas*G32)+(N3P3!x_equipo_4* H32)+(N3P3!Grupal*I32))*E32</f>
        <v>0</v>
      </c>
    </row>
    <row r="33" ht="15.75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((N3P3!Tot_alumnos*F33)+(N3P3!X_parejas*G33)+(N3P3!x_equipo_4* H33)+(N3P3!Grupal*I33))*E33</f>
        <v>0</v>
      </c>
    </row>
    <row r="34" ht="15.75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((N3P3!Tot_alumnos*F34)+(N3P3!X_parejas*G34)+(N3P3!x_equipo_4* H34)+(N3P3!Grupal*I34))*E34</f>
        <v>0</v>
      </c>
      <c r="K34" s="154"/>
    </row>
    <row r="35" ht="15.75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((N3P3!Tot_alumnos*F35)+(N3P3!X_parejas*G35)+(N3P3!x_equipo_4* H35)+(N3P3!Grupal*I35))*E35</f>
        <v>0</v>
      </c>
      <c r="K35" s="154"/>
    </row>
    <row r="36" ht="15.75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((N3P3!Tot_alumnos*F36)+(N3P3!X_parejas*G36)+(N3P3!x_equipo_4* H36)+(N3P3!Grupal*I36))*E36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((N3P3!Tot_alumnos*F37)+(N3P3!X_parejas*G37)+(N3P3!x_equipo_4* H37)+(N3P3!Grupal*I37))*E37</f>
        <v>0</v>
      </c>
    </row>
    <row r="38" ht="15.75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((N3P3!Tot_alumnos*F38)+(N3P3!X_parejas*G38)+(N3P3!x_equipo_4* H38)+(N3P3!Grupal*I38))*E38</f>
        <v>0</v>
      </c>
    </row>
    <row r="39" ht="15.75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((N3P3!Tot_alumnos*F39)+(N3P3!X_parejas*G39)+(N3P3!x_equipo_4* H39)+(N3P3!Grupal*I39))*E39</f>
        <v>0</v>
      </c>
    </row>
    <row r="40" ht="15.75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((N3P3!Tot_alumnos*F40)+(N3P3!X_parejas*G40)+(N3P3!x_equipo_4* H40)+(N3P3!Grupal*I40))*E40</f>
        <v>0</v>
      </c>
    </row>
    <row r="41" ht="15.75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((N3P3!Tot_alumnos*F41)+(N3P3!X_parejas*G41)+(N3P3!x_equipo_4* H41)+(N3P3!Grupal*I41))*E41</f>
        <v>0</v>
      </c>
    </row>
    <row r="42" ht="15.75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((N3P3!Tot_alumnos*F42)+(N3P3!X_parejas*G42)+(N3P3!x_equipo_4* H42)+(N3P3!Grupal*I42))*E42</f>
        <v>0</v>
      </c>
    </row>
    <row r="43" ht="15.75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((N3P3!Tot_alumnos*F43)+(N3P3!X_parejas*G43)+(N3P3!x_equipo_4* H43)+(N3P3!Grupal*I43))*E43</f>
        <v>0</v>
      </c>
    </row>
    <row r="44" ht="15.75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1.0</v>
      </c>
      <c r="F44" s="108" t="b">
        <v>0</v>
      </c>
      <c r="G44" s="108" t="b">
        <v>0</v>
      </c>
      <c r="H44" s="108" t="b">
        <v>1</v>
      </c>
      <c r="I44" s="108" t="b">
        <v>0</v>
      </c>
      <c r="J44" s="142">
        <f>((N3P3!Tot_alumnos*F44)+(N3P3!X_parejas*G44)+(N3P3!x_equipo_4* H44)+(N3P3!Grupal*I44))*E44</f>
        <v>2</v>
      </c>
    </row>
    <row r="45" ht="15.75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((N3P3!Tot_alumnos*F45)+(N3P3!X_parejas*G45)+(N3P3!x_equipo_4* H45)+(N3P3!Grupal*I45))*E45</f>
        <v>0</v>
      </c>
    </row>
    <row r="46" ht="15.75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((N3P3!Tot_alumnos*F46)+(N3P3!X_parejas*G46)+(N3P3!x_equipo_4* H46)+(N3P3!Grupal*I46))*E46</f>
        <v>0</v>
      </c>
    </row>
    <row r="47" ht="15.75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((N3P3!Tot_alumnos*F47)+(N3P3!X_parejas*G47)+(N3P3!x_equipo_4* H47)+(N3P3!Grupal*I47))*E47</f>
        <v>0</v>
      </c>
    </row>
    <row r="48" ht="15.75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((N3P3!Tot_alumnos*F48)+(N3P3!X_parejas*G48)+(N3P3!x_equipo_4* H48)+(N3P3!Grupal*I48))*E48</f>
        <v>0</v>
      </c>
    </row>
    <row r="49" ht="15.75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((N3P3!Tot_alumnos*F49)+(N3P3!X_parejas*G49)+(N3P3!x_equipo_4* H49)+(N3P3!Grupal*I49))*E49</f>
        <v>0</v>
      </c>
    </row>
    <row r="50" ht="15.75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((N3P3!Tot_alumnos*F50)+(N3P3!X_parejas*G50)+(N3P3!x_equipo_4* H50)+(N3P3!Grupal*I50))*E50</f>
        <v>0</v>
      </c>
    </row>
    <row r="51" ht="15.75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((N3P3!Tot_alumnos*F51)+(N3P3!X_parejas*G51)+(N3P3!x_equipo_4* H51)+(N3P3!Grupal*I51))*E51</f>
        <v>0</v>
      </c>
    </row>
    <row r="52" ht="15.75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((N3P3!Tot_alumnos*F52)+(N3P3!X_parejas*G52)+(N3P3!x_equipo_4* H52)+(N3P3!Grupal*I52))*E52</f>
        <v>0</v>
      </c>
    </row>
    <row r="53" ht="15.75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((N3P3!Tot_alumnos*F53)+(N3P3!X_parejas*G53)+(N3P3!x_equipo_4* H53)+(N3P3!Grupal*I53))*E53</f>
        <v>0</v>
      </c>
    </row>
    <row r="54" ht="15.75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((N3P3!Tot_alumnos*F54)+(N3P3!X_parejas*G54)+(N3P3!x_equipo_4* H54)+(N3P3!Grupal*I54))*E54</f>
        <v>0</v>
      </c>
    </row>
    <row r="55" ht="15.75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((N3P3!Tot_alumnos*F55)+(N3P3!X_parejas*G55)+(N3P3!x_equipo_4* H55)+(N3P3!Grupal*I55))*E55</f>
        <v>0</v>
      </c>
    </row>
    <row r="56" ht="15.75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((N3P3!Tot_alumnos*F56)+(N3P3!X_parejas*G56)+(N3P3!x_equipo_4* H56)+(N3P3!Grupal*I56))*E56</f>
        <v>0</v>
      </c>
    </row>
    <row r="57" ht="15.75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((N3P3!Tot_alumnos*F57)+(N3P3!X_parejas*G57)+(N3P3!x_equipo_4* H57)+(N3P3!Grupal*I57))*E57</f>
        <v>0</v>
      </c>
    </row>
    <row r="58" ht="15.75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((N3P3!Tot_alumnos*F58)+(N3P3!X_parejas*G58)+(N3P3!x_equipo_4* H58)+(N3P3!Grupal*I58))*E58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((N3P3!Tot_alumnos*F59)+(N3P3!X_parejas*G59)+(N3P3!x_equipo_4* H59)+(N3P3!Grupal*I59))*E59</f>
        <v>0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1.0</v>
      </c>
      <c r="F60" s="108" t="b">
        <v>0</v>
      </c>
      <c r="G60" s="108" t="b">
        <v>0</v>
      </c>
      <c r="H60" s="108" t="b">
        <v>1</v>
      </c>
      <c r="I60" s="108" t="b">
        <v>0</v>
      </c>
      <c r="J60" s="142">
        <f>((N3P3!Tot_alumnos*F60)+(N3P3!X_parejas*G60)+(N3P3!x_equipo_4* H60)+(N3P3!Grupal*I60))*E60</f>
        <v>2</v>
      </c>
    </row>
    <row r="61" ht="15.75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((N3P3!Tot_alumnos*F61)+(N3P3!X_parejas*G61)+(N3P3!x_equipo_4* H61)+(N3P3!Grupal*I61))*E61</f>
        <v>0</v>
      </c>
    </row>
    <row r="62" ht="15.75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((N3P3!Tot_alumnos*F62)+(N3P3!X_parejas*G62)+(N3P3!x_equipo_4* H62)+(N3P3!Grupal*I62))*E62</f>
        <v>0</v>
      </c>
    </row>
    <row r="63" ht="15.75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((N3P3!Tot_alumnos*F63)+(N3P3!X_parejas*G63)+(N3P3!x_equipo_4* H63)+(N3P3!Grupal*I63))*E63</f>
        <v>0</v>
      </c>
    </row>
    <row r="64" ht="15.75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((N3P3!Tot_alumnos*F64)+(N3P3!X_parejas*G64)+(N3P3!x_equipo_4* H64)+(N3P3!Grupal*I64))*E64</f>
        <v>0</v>
      </c>
    </row>
    <row r="65" ht="15.75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((N3P3!Tot_alumnos*F65)+(N3P3!X_parejas*G65)+(N3P3!x_equipo_4* H65)+(N3P3!Grupal*I65))*E65</f>
        <v>0</v>
      </c>
    </row>
    <row r="66" ht="15.75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((N3P3!Tot_alumnos*F66)+(N3P3!X_parejas*G66)+(N3P3!x_equipo_4* H66)+(N3P3!Grupal*I66))*E66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((N3P3!Tot_alumnos*F67)+(N3P3!X_parejas*G67)+(N3P3!x_equipo_4* H67)+(N3P3!Grupal*I67))*E67</f>
        <v>0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((N3P3!Tot_alumnos*F68)+(N3P3!X_parejas*G68)+(N3P3!x_equipo_4* H68)+(N3P3!Grupal*I68))*E68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((N3P3!Tot_alumnos*F69)+(N3P3!X_parejas*G69)+(N3P3!x_equipo_4* H69)+(N3P3!Grupal*I69))*E69</f>
        <v>0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((N3P3!Tot_alumnos*F70)+(N3P3!X_parejas*G70)+(N3P3!x_equipo_4* H70)+(N3P3!Grupal*I70))*E70</f>
        <v>0</v>
      </c>
    </row>
    <row r="71" ht="15.75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((N3P3!Tot_alumnos*F71)+(N3P3!X_parejas*G71)+(N3P3!x_equipo_4* H71)+(N3P3!Grupal*I71))*E71</f>
        <v>0</v>
      </c>
    </row>
    <row r="72" ht="15.75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((N3P3!Tot_alumnos*F72)+(N3P3!X_parejas*G72)+(N3P3!x_equipo_4* H72)+(N3P3!Grupal*I72))*E72</f>
        <v>0</v>
      </c>
    </row>
    <row r="73" ht="15.75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((N3P3!Tot_alumnos*F73)+(N3P3!X_parejas*G73)+(N3P3!x_equipo_4* H73)+(N3P3!Grupal*I73))*E73</f>
        <v>0</v>
      </c>
    </row>
    <row r="74" ht="15.75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((N3P3!Tot_alumnos*F74)+(N3P3!X_parejas*G74)+(N3P3!x_equipo_4* H74)+(N3P3!Grupal*I74))*E74</f>
        <v>0</v>
      </c>
    </row>
    <row r="75" ht="15.75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((N3P3!Tot_alumnos*F75)+(N3P3!X_parejas*G75)+(N3P3!x_equipo_4* H75)+(N3P3!Grupal*I75))*E75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((N3P3!Tot_alumnos*F76)+(N3P3!X_parejas*G76)+(N3P3!x_equipo_4* H76)+(N3P3!Grupal*I76))*E76</f>
        <v>0</v>
      </c>
    </row>
    <row r="77" ht="15.75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((N3P3!Tot_alumnos*F77)+(N3P3!X_parejas*G77)+(N3P3!x_equipo_4* H77)+(N3P3!Grupal*I77))*E77</f>
        <v>0</v>
      </c>
      <c r="K77" s="154"/>
    </row>
    <row r="78" ht="15.75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((N3P3!Tot_alumnos*F78)+(N3P3!X_parejas*G78)+(N3P3!x_equipo_4* H78)+(N3P3!Grupal*I78))*E78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((N3P3!Tot_alumnos*F79)+(N3P3!X_parejas*G79)+(N3P3!x_equipo_4* H79)+(N3P3!Grupal*I79))*E79</f>
        <v>0</v>
      </c>
    </row>
    <row r="80" ht="15.75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((N3P3!Tot_alumnos*F80)+(N3P3!X_parejas*G80)+(N3P3!x_equipo_4* H80)+(N3P3!Grupal*I80))*E80</f>
        <v>0</v>
      </c>
    </row>
    <row r="81" ht="15.75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((N3P3!Tot_alumnos*F81)+(N3P3!X_parejas*G81)+(N3P3!x_equipo_4* H81)+(N3P3!Grupal*I81))*E81</f>
        <v>0</v>
      </c>
    </row>
    <row r="82" ht="15.75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((N3P3!Tot_alumnos*F82)+(N3P3!X_parejas*G82)+(N3P3!x_equipo_4* H82)+(N3P3!Grupal*I82))*E82</f>
        <v>0</v>
      </c>
    </row>
    <row r="83" ht="15.75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((N3P3!Tot_alumnos*F83)+(N3P3!X_parejas*G83)+(N3P3!x_equipo_4* H83)+(N3P3!Grupal*I83))*E83</f>
        <v>0</v>
      </c>
    </row>
    <row r="84" ht="15.75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((N3P3!Tot_alumnos*F84)+(N3P3!X_parejas*G84)+(N3P3!x_equipo_4* H84)+(N3P3!Grupal*I84))*E84</f>
        <v>0</v>
      </c>
    </row>
    <row r="85" ht="15.75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((N3P3!Tot_alumnos*F85)+(N3P3!X_parejas*G85)+(N3P3!x_equipo_4* H85)+(N3P3!Grupal*I85))*E85</f>
        <v>0</v>
      </c>
    </row>
    <row r="86" ht="15.75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((N3P3!Tot_alumnos*F86)+(N3P3!X_parejas*G86)+(N3P3!x_equipo_4* H86)+(N3P3!Grupal*I86))*E86</f>
        <v>0</v>
      </c>
    </row>
    <row r="87" ht="15.75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((N3P3!Tot_alumnos*F87)+(N3P3!X_parejas*G87)+(N3P3!x_equipo_4* H87)+(N3P3!Grupal*I87))*E87</f>
        <v>0</v>
      </c>
    </row>
    <row r="88" ht="15.75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((N3P3!Tot_alumnos*F88)+(N3P3!X_parejas*G88)+(N3P3!x_equipo_4* H88)+(N3P3!Grupal*I88))*E88</f>
        <v>0</v>
      </c>
    </row>
    <row r="89" ht="15.75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((N3P3!Tot_alumnos*F89)+(N3P3!X_parejas*G89)+(N3P3!x_equipo_4* H89)+(N3P3!Grupal*I89))*E89</f>
        <v>0</v>
      </c>
    </row>
    <row r="90" ht="15.75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((N3P3!Tot_alumnos*F90)+(N3P3!X_parejas*G90)+(N3P3!x_equipo_4* H90)+(N3P3!Grupal*I90))*E90</f>
        <v>0</v>
      </c>
    </row>
    <row r="91" ht="15.75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((N3P3!Tot_alumnos*F91)+(N3P3!X_parejas*G91)+(N3P3!x_equipo_4* H91)+(N3P3!Grupal*I91))*E91</f>
        <v>0</v>
      </c>
    </row>
    <row r="92" ht="15.75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1.0</v>
      </c>
      <c r="F92" s="108" t="b">
        <v>0</v>
      </c>
      <c r="G92" s="108" t="b">
        <v>0</v>
      </c>
      <c r="H92" s="108" t="b">
        <v>1</v>
      </c>
      <c r="I92" s="108" t="b">
        <v>0</v>
      </c>
      <c r="J92" s="142">
        <f>((N3P3!Tot_alumnos*F92)+(N3P3!X_parejas*G92)+(N3P3!x_equipo_4* H92)+(N3P3!Grupal*I92))*E92</f>
        <v>2</v>
      </c>
    </row>
    <row r="93" ht="15.75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((N3P3!Tot_alumnos*F93)+(N3P3!X_parejas*G93)+(N3P3!x_equipo_4* H93)+(N3P3!Grupal*I93))*E93</f>
        <v>0</v>
      </c>
    </row>
    <row r="94" ht="15.75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((N3P3!Tot_alumnos*F94)+(N3P3!X_parejas*G94)+(N3P3!x_equipo_4* H94)+(N3P3!Grupal*I94))*E94</f>
        <v>0</v>
      </c>
    </row>
    <row r="95" ht="15.75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((N3P3!Tot_alumnos*F95)+(N3P3!X_parejas*G95)+(N3P3!x_equipo_4* H95)+(N3P3!Grupal*I95))*E95</f>
        <v>0</v>
      </c>
    </row>
    <row r="96" ht="15.75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((N3P3!Tot_alumnos*F96)+(N3P3!X_parejas*G96)+(N3P3!x_equipo_4* H96)+(N3P3!Grupal*I96))*E96</f>
        <v>0</v>
      </c>
    </row>
    <row r="97" ht="15.75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((N3P3!Tot_alumnos*F97)+(N3P3!X_parejas*G97)+(N3P3!x_equipo_4* H97)+(N3P3!Grupal*I97))*E97</f>
        <v>0</v>
      </c>
      <c r="K97" s="154"/>
    </row>
    <row r="98" ht="15.75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((N3P3!Tot_alumnos*F98)+(N3P3!X_parejas*G98)+(N3P3!x_equipo_4* H98)+(N3P3!Grupal*I98))*E98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((N3P3!Tot_alumnos*F99)+(N3P3!X_parejas*G99)+(N3P3!x_equipo_4* H99)+(N3P3!Grupal*I99))*E99</f>
        <v>0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((N3P3!Tot_alumnos*F100)+(N3P3!X_parejas*G100)+(N3P3!x_equipo_4* H100)+(N3P3!Grupal*I100))*E100</f>
        <v>0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((N3P3!Tot_alumnos*F101)+(N3P3!X_parejas*G101)+(N3P3!x_equipo_4* H101)+(N3P3!Grupal*I101))*E101</f>
        <v>0</v>
      </c>
    </row>
    <row r="102" ht="15.75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((N3P3!Tot_alumnos*F102)+(N3P3!X_parejas*G102)+(N3P3!x_equipo_4* H102)+(N3P3!Grupal*I102))*E102</f>
        <v>0</v>
      </c>
    </row>
    <row r="103" ht="15.75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((N3P3!Tot_alumnos*F103)+(N3P3!X_parejas*G103)+(N3P3!x_equipo_4* H103)+(N3P3!Grupal*I103))*E103</f>
        <v>0</v>
      </c>
    </row>
    <row r="104" ht="15.75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1.0</v>
      </c>
      <c r="F104" s="108" t="b">
        <v>1</v>
      </c>
      <c r="G104" s="108" t="b">
        <v>0</v>
      </c>
      <c r="H104" s="108" t="b">
        <v>1</v>
      </c>
      <c r="I104" s="108" t="b">
        <v>0</v>
      </c>
      <c r="J104" s="142">
        <f>((N3P3!Tot_alumnos*F104)+(N3P3!X_parejas*G104)+(N3P3!x_equipo_4* H104)+(N3P3!Grupal*I104))*E104</f>
        <v>10</v>
      </c>
    </row>
    <row r="105" ht="15.75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((N3P3!Tot_alumnos*F105)+(N3P3!X_parejas*G105)+(N3P3!x_equipo_4* H105)+(N3P3!Grupal*I105))*E105</f>
        <v>0</v>
      </c>
    </row>
    <row r="106" ht="15.75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((N3P3!Tot_alumnos*F106)+(N3P3!X_parejas*G106)+(N3P3!x_equipo_4* H106)+(N3P3!Grupal*I106))*E106</f>
        <v>0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((N3P3!Tot_alumnos*F107)+(N3P3!X_parejas*G107)+(N3P3!x_equipo_4* H107)+(N3P3!Grupal*I107))*E107</f>
        <v>0</v>
      </c>
    </row>
    <row r="108" ht="15.75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((N3P3!Tot_alumnos*F108)+(N3P3!X_parejas*G108)+(N3P3!x_equipo_4* H108)+(N3P3!Grupal*I108))*E108</f>
        <v>0</v>
      </c>
      <c r="K108" s="154"/>
    </row>
    <row r="109" ht="15.75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((N3P3!Tot_alumnos*F109)+(N3P3!X_parejas*G109)+(N3P3!x_equipo_4* H109)+(N3P3!Grupal*I109))*E109</f>
        <v>0</v>
      </c>
      <c r="K109" s="154"/>
    </row>
    <row r="110" ht="15.75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((N3P3!Tot_alumnos*F110)+(N3P3!X_parejas*G110)+(N3P3!x_equipo_4* H110)+(N3P3!Grupal*I110))*E110</f>
        <v>0</v>
      </c>
    </row>
    <row r="111" ht="15.75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((N3P3!Tot_alumnos*F111)+(N3P3!X_parejas*G111)+(N3P3!x_equipo_4* H111)+(N3P3!Grupal*I111))*E111</f>
        <v>0</v>
      </c>
    </row>
    <row r="112" ht="15.75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((N3P3!Tot_alumnos*F112)+(N3P3!X_parejas*G112)+(N3P3!x_equipo_4* H112)+(N3P3!Grupal*I112))*E112</f>
        <v>0</v>
      </c>
    </row>
    <row r="113" ht="15.75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((N3P3!Tot_alumnos*F113)+(N3P3!X_parejas*G113)+(N3P3!x_equipo_4* H113)+(N3P3!Grupal*I113))*E113</f>
        <v>0</v>
      </c>
    </row>
    <row r="114" ht="15.75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((N3P3!Tot_alumnos*F114)+(N3P3!X_parejas*G114)+(N3P3!x_equipo_4* H114)+(N3P3!Grupal*I114))*E114</f>
        <v>0</v>
      </c>
    </row>
    <row r="115" ht="15.75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((N3P3!Tot_alumnos*F115)+(N3P3!X_parejas*G115)+(N3P3!x_equipo_4* H115)+(N3P3!Grupal*I115))*E115</f>
        <v>0</v>
      </c>
    </row>
    <row r="116" ht="15.75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((N3P3!Tot_alumnos*F116)+(N3P3!X_parejas*G116)+(N3P3!x_equipo_4* H116)+(N3P3!Grupal*I116))*E116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((N3P3!Tot_alumnos*F117)+(N3P3!X_parejas*G117)+(N3P3!x_equipo_4* H117)+(N3P3!Grupal*I117))*E117</f>
        <v>0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((N3P3!Tot_alumnos*F118)+(N3P3!X_parejas*G118)+(N3P3!x_equipo_4* H118)+(N3P3!Grupal*I118))*E118</f>
        <v>0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((N3P3!Tot_alumnos*F119)+(N3P3!X_parejas*G119)+(N3P3!x_equipo_4* H119)+(N3P3!Grupal*I119))*E119</f>
        <v>0</v>
      </c>
    </row>
    <row r="120" ht="15.75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((N3P3!Tot_alumnos*F120)+(N3P3!X_parejas*G120)+(N3P3!x_equipo_4* H120)+(N3P3!Grupal*I120))*E120</f>
        <v>0</v>
      </c>
    </row>
    <row r="121" ht="15.75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((N3P3!Tot_alumnos*F121)+(N3P3!X_parejas*G121)+(N3P3!x_equipo_4* H121)+(N3P3!Grupal*I121))*E121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((N3P3!Tot_alumnos*F122)+(N3P3!X_parejas*G122)+(N3P3!x_equipo_4* H122)+(N3P3!Grupal*I122))*E122</f>
        <v>2</v>
      </c>
    </row>
    <row r="123" ht="15.75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((N3P3!Tot_alumnos*F123)+(N3P3!X_parejas*G123)+(N3P3!x_equipo_4* H123)+(N3P3!Grupal*I123))*E123</f>
        <v>0</v>
      </c>
    </row>
    <row r="124" ht="15.75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((N3P3!Tot_alumnos*F124)+(N3P3!X_parejas*G124)+(N3P3!x_equipo_4* H124)+(N3P3!Grupal*I124))*E124</f>
        <v>0</v>
      </c>
    </row>
    <row r="125" ht="15.75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((N3P3!Tot_alumnos*F125)+(N3P3!X_parejas*G125)+(N3P3!x_equipo_4* H125)+(N3P3!Grupal*I125))*E125</f>
        <v>0</v>
      </c>
    </row>
    <row r="126" ht="15.75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((N3P3!Tot_alumnos*F126)+(N3P3!X_parejas*G126)+(N3P3!x_equipo_4* H126)+(N3P3!Grupal*I126))*E126</f>
        <v>0</v>
      </c>
    </row>
    <row r="127" ht="15.75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((N3P3!Tot_alumnos*F127)+(N3P3!X_parejas*G127)+(N3P3!x_equipo_4* H127)+(N3P3!Grupal*I127))*E127</f>
        <v>0</v>
      </c>
    </row>
    <row r="128" ht="15.75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((N3P3!Tot_alumnos*F128)+(N3P3!X_parejas*G128)+(N3P3!x_equipo_4* H128)+(N3P3!Grupal*I128))*E128</f>
        <v>0</v>
      </c>
    </row>
    <row r="129" ht="15.75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((N3P3!Tot_alumnos*F129)+(N3P3!X_parejas*G129)+(N3P3!x_equipo_4* H129)+(N3P3!Grupal*I129))*E129</f>
        <v>0</v>
      </c>
    </row>
    <row r="130" ht="15.75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((N3P3!Tot_alumnos*F130)+(N3P3!X_parejas*G130)+(N3P3!x_equipo_4* H130)+(N3P3!Grupal*I130))*E130</f>
        <v>0</v>
      </c>
    </row>
    <row r="131" ht="15.75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((N3P3!Tot_alumnos*F131)+(N3P3!X_parejas*G131)+(N3P3!x_equipo_4* H131)+(N3P3!Grupal*I131))*E131</f>
        <v>0</v>
      </c>
    </row>
    <row r="132" ht="15.75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((N3P3!Tot_alumnos*F132)+(N3P3!X_parejas*G132)+(N3P3!x_equipo_4* H132)+(N3P3!Grupal*I132))*E132</f>
        <v>0</v>
      </c>
    </row>
    <row r="133" ht="15.75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((N3P3!Tot_alumnos*F133)+(N3P3!X_parejas*G133)+(N3P3!x_equipo_4* H133)+(N3P3!Grupal*I133))*E133</f>
        <v>0</v>
      </c>
    </row>
    <row r="134" ht="15.75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((N3P3!Tot_alumnos*F134)+(N3P3!X_parejas*G134)+(N3P3!x_equipo_4* H134)+(N3P3!Grupal*I134))*E134</f>
        <v>0</v>
      </c>
    </row>
    <row r="135" ht="15.75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((N3P3!Tot_alumnos*F135)+(N3P3!X_parejas*G135)+(N3P3!x_equipo_4* H135)+(N3P3!Grupal*I135))*E135</f>
        <v>0</v>
      </c>
    </row>
    <row r="136" ht="15.75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((N3P3!Tot_alumnos*F136)+(N3P3!X_parejas*G136)+(N3P3!x_equipo_4* H136)+(N3P3!Grupal*I136))*E136</f>
        <v>0</v>
      </c>
    </row>
    <row r="137" ht="15.75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((N3P3!Tot_alumnos*F137)+(N3P3!X_parejas*G137)+(N3P3!x_equipo_4* H137)+(N3P3!Grupal*I137))*E137</f>
        <v>0</v>
      </c>
    </row>
    <row r="138" ht="15.75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((N3P3!Tot_alumnos*F138)+(N3P3!X_parejas*G138)+(N3P3!x_equipo_4* H138)+(N3P3!Grupal*I138))*E138</f>
        <v>0</v>
      </c>
    </row>
    <row r="139" ht="15.75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((N3P3!Tot_alumnos*F139)+(N3P3!X_parejas*G139)+(N3P3!x_equipo_4* H139)+(N3P3!Grupal*I139))*E139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((N3P3!Tot_alumnos*F140)+(N3P3!X_parejas*G140)+(N3P3!x_equipo_4* H140)+(N3P3!Grupal*I140))*E140</f>
        <v>2</v>
      </c>
    </row>
    <row r="141" ht="15.75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((N3P3!Tot_alumnos*F141)+(N3P3!X_parejas*G141)+(N3P3!x_equipo_4* H141)+(N3P3!Grupal*I141))*E141</f>
        <v>0</v>
      </c>
    </row>
    <row r="142" ht="15.75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((N3P3!Tot_alumnos*F142)+(N3P3!X_parejas*G142)+(N3P3!x_equipo_4* H142)+(N3P3!Grupal*I142))*E142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0.0</v>
      </c>
      <c r="F143" s="108" t="b">
        <v>0</v>
      </c>
      <c r="G143" s="108" t="b">
        <v>0</v>
      </c>
      <c r="H143" s="108" t="b">
        <v>0</v>
      </c>
      <c r="I143" s="108" t="b">
        <v>0</v>
      </c>
      <c r="J143" s="142">
        <f>((N3P3!Tot_alumnos*F143)+(N3P3!X_parejas*G143)+(N3P3!x_equipo_4* H143)+(N3P3!Grupal*I143))*E143</f>
        <v>0</v>
      </c>
    </row>
    <row r="144" ht="15.75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((N3P3!Tot_alumnos*F144)+(N3P3!X_parejas*G144)+(N3P3!x_equipo_4* H144)+(N3P3!Grupal*I144))*E144</f>
        <v>0</v>
      </c>
    </row>
    <row r="145" ht="15.75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((N3P3!Tot_alumnos*F145)+(N3P3!X_parejas*G145)+(N3P3!x_equipo_4* H145)+(N3P3!Grupal*I145))*E145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((N3P3!Tot_alumnos*F146)+(N3P3!X_parejas*G146)+(N3P3!x_equipo_4* H146)+(N3P3!Grupal*I146))*E146</f>
        <v>0</v>
      </c>
    </row>
    <row r="147" ht="15.75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((N3P3!Tot_alumnos*F147)+(N3P3!X_parejas*G147)+(N3P3!x_equipo_4* H147)+(N3P3!Grupal*I147))*E147</f>
        <v>0</v>
      </c>
    </row>
    <row r="148" ht="15.75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((N3P3!Tot_alumnos*F148)+(N3P3!X_parejas*G148)+(N3P3!x_equipo_4* H148)+(N3P3!Grupal*I148))*E148</f>
        <v>0</v>
      </c>
    </row>
    <row r="149" ht="15.75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((N3P3!Tot_alumnos*F149)+(N3P3!X_parejas*G149)+(N3P3!x_equipo_4* H149)+(N3P3!Grupal*I149))*E149</f>
        <v>0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((N3P3!Tot_alumnos*F150)+(N3P3!X_parejas*G150)+(N3P3!x_equipo_4* H150)+(N3P3!Grupal*I150))*E150</f>
        <v>0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((N3P3!Tot_alumnos*F151)+(N3P3!X_parejas*G151)+(N3P3!x_equipo_4* H151)+(N3P3!Grupal*I151))*E151</f>
        <v>0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((N3P3!Tot_alumnos*F152)+(N3P3!X_parejas*G152)+(N3P3!x_equipo_4* H152)+(N3P3!Grupal*I152))*E152</f>
        <v>0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((N3P3!Tot_alumnos*F153)+(N3P3!X_parejas*G153)+(N3P3!x_equipo_4* H153)+(N3P3!Grupal*I153))*E153</f>
        <v>0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((N3P3!Tot_alumnos*F154)+(N3P3!X_parejas*G154)+(N3P3!x_equipo_4* H154)+(N3P3!Grupal*I154))*E154</f>
        <v>0</v>
      </c>
    </row>
    <row r="155" ht="15.75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((N3P3!Tot_alumnos*F155)+(N3P3!X_parejas*G155)+(N3P3!x_equipo_4* H155)+(N3P3!Grupal*I155))*E155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((N3P3!Tot_alumnos*F156)+(N3P3!X_parejas*G156)+(N3P3!x_equipo_4* H156)+(N3P3!Grupal*I156))*E156</f>
        <v>0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((N3P3!Tot_alumnos*F157)+(N3P3!X_parejas*G157)+(N3P3!x_equipo_4* H157)+(N3P3!Grupal*I157))*E157</f>
        <v>0</v>
      </c>
    </row>
    <row r="158" ht="15.75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((N3P3!Tot_alumnos*F158)+(N3P3!X_parejas*G158)+(N3P3!x_equipo_4* H158)+(N3P3!Grupal*I158))*E158</f>
        <v>0</v>
      </c>
    </row>
    <row r="159" ht="15.75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((N3P3!Tot_alumnos*F159)+(N3P3!X_parejas*G159)+(N3P3!x_equipo_4* H159)+(N3P3!Grupal*I159))*E159</f>
        <v>0</v>
      </c>
    </row>
    <row r="160" ht="15.75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((N3P3!Tot_alumnos*F160)+(N3P3!X_parejas*G160)+(N3P3!x_equipo_4* H160)+(N3P3!Grupal*I160))*E160</f>
        <v>0</v>
      </c>
    </row>
    <row r="161" ht="15.75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((N3P3!Tot_alumnos*F161)+(N3P3!X_parejas*G161)+(N3P3!x_equipo_4* H161)+(N3P3!Grupal*I161))*E161</f>
        <v>0</v>
      </c>
    </row>
    <row r="162" ht="15.75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((N3P3!Tot_alumnos*F162)+(N3P3!X_parejas*G162)+(N3P3!x_equipo_4* H162)+(N3P3!Grupal*I162))*E162</f>
        <v>0</v>
      </c>
    </row>
    <row r="163" ht="15.75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((N3P3!Tot_alumnos*F163)+(N3P3!X_parejas*G163)+(N3P3!x_equipo_4* H163)+(N3P3!Grupal*I163))*E163</f>
        <v>0</v>
      </c>
    </row>
    <row r="164" ht="15.75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((N3P3!Tot_alumnos*F164)+(N3P3!X_parejas*G164)+(N3P3!x_equipo_4* H164)+(N3P3!Grupal*I164))*E164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((N3P3!Tot_alumnos*F165)+(N3P3!X_parejas*G165)+(N3P3!x_equipo_4* H165)+(N3P3!Grupal*I165))*E165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((N3P3!Tot_alumnos*F166)+(N3P3!X_parejas*G166)+(N3P3!x_equipo_4* H166)+(N3P3!Grupal*I166))*E166</f>
        <v>2</v>
      </c>
    </row>
    <row r="167" ht="15.75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((N3P3!Tot_alumnos*F167)+(N3P3!X_parejas*G167)+(N3P3!x_equipo_4* H167)+(N3P3!Grupal*I167))*E167</f>
        <v>0</v>
      </c>
    </row>
    <row r="168" ht="15.75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((N3P3!Tot_alumnos*F168)+(N3P3!X_parejas*G168)+(N3P3!x_equipo_4* H168)+(N3P3!Grupal*I168))*E168</f>
        <v>0</v>
      </c>
    </row>
    <row r="169" ht="15.75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((N3P3!Tot_alumnos*F169)+(N3P3!X_parejas*G169)+(N3P3!x_equipo_4* H169)+(N3P3!Grupal*I169))*E169</f>
        <v>0</v>
      </c>
    </row>
    <row r="170" ht="15.75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1.0</v>
      </c>
      <c r="F170" s="108" t="b">
        <v>0</v>
      </c>
      <c r="G170" s="108" t="b">
        <v>0</v>
      </c>
      <c r="H170" s="108" t="b">
        <v>1</v>
      </c>
      <c r="I170" s="108" t="b">
        <v>0</v>
      </c>
      <c r="J170" s="142">
        <f>((N3P3!Tot_alumnos*F170)+(N3P3!X_parejas*G170)+(N3P3!x_equipo_4* H170)+(N3P3!Grupal*I170))*E170</f>
        <v>2</v>
      </c>
    </row>
    <row r="171" ht="15.75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((N3P3!Tot_alumnos*F171)+(N3P3!X_parejas*G171)+(N3P3!x_equipo_4* H171)+(N3P3!Grupal*I171))*E171</f>
        <v>0</v>
      </c>
    </row>
    <row r="172" ht="15.75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((N3P3!Tot_alumnos*F172)+(N3P3!X_parejas*G172)+(N3P3!x_equipo_4* H172)+(N3P3!Grupal*I172))*E172</f>
        <v>0</v>
      </c>
    </row>
    <row r="173" ht="15.75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((N3P3!Tot_alumnos*F173)+(N3P3!X_parejas*G173)+(N3P3!x_equipo_4* H173)+(N3P3!Grupal*I173))*E173</f>
        <v>0</v>
      </c>
    </row>
    <row r="174" ht="15.75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((N3P3!Tot_alumnos*F174)+(N3P3!X_parejas*G174)+(N3P3!x_equipo_4* H174)+(N3P3!Grupal*I174))*E174</f>
        <v>0</v>
      </c>
    </row>
    <row r="175" ht="15.75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((N3P3!Tot_alumnos*F175)+(N3P3!X_parejas*G175)+(N3P3!x_equipo_4* H175)+(N3P3!Grupal*I175))*E175</f>
        <v>0</v>
      </c>
    </row>
    <row r="176" ht="15.75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((N3P3!Tot_alumnos*F176)+(N3P3!X_parejas*G176)+(N3P3!x_equipo_4* H176)+(N3P3!Grupal*I176))*E176</f>
        <v>0</v>
      </c>
    </row>
    <row r="177" ht="15.75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((N3P3!Tot_alumnos*F177)+(N3P3!X_parejas*G177)+(N3P3!x_equipo_4* H177)+(N3P3!Grupal*I177))*E177</f>
        <v>0</v>
      </c>
    </row>
    <row r="178" ht="15.75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((N3P3!Tot_alumnos*F178)+(N3P3!X_parejas*G178)+(N3P3!x_equipo_4* H178)+(N3P3!Grupal*I178))*E178</f>
        <v>0</v>
      </c>
    </row>
    <row r="179" ht="15.75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((N3P3!Tot_alumnos*F179)+(N3P3!X_parejas*G179)+(N3P3!x_equipo_4* H179)+(N3P3!Grupal*I179))*E179</f>
        <v>0</v>
      </c>
    </row>
    <row r="180" ht="15.75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((N3P3!Tot_alumnos*F180)+(N3P3!X_parejas*G180)+(N3P3!x_equipo_4* H180)+(N3P3!Grupal*I180))*E180</f>
        <v>0</v>
      </c>
    </row>
    <row r="181" ht="15.75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((N3P3!Tot_alumnos*F181)+(N3P3!X_parejas*G181)+(N3P3!x_equipo_4* H181)+(N3P3!Grupal*I181))*E181</f>
        <v>0</v>
      </c>
    </row>
    <row r="182" ht="15.75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((N3P3!Tot_alumnos*F182)+(N3P3!X_parejas*G182)+(N3P3!x_equipo_4* H182)+(N3P3!Grupal*I182))*E182</f>
        <v>0</v>
      </c>
    </row>
    <row r="183" ht="15.75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((N3P3!Tot_alumnos*F183)+(N3P3!X_parejas*G183)+(N3P3!x_equipo_4* H183)+(N3P3!Grupal*I183))*E183</f>
        <v>0</v>
      </c>
    </row>
    <row r="184" ht="15.75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((N3P3!Tot_alumnos*F184)+(N3P3!X_parejas*G184)+(N3P3!x_equipo_4* H184)+(N3P3!Grupal*I184))*E184</f>
        <v>0</v>
      </c>
    </row>
    <row r="185" ht="15.75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((N3P3!Tot_alumnos*F185)+(N3P3!X_parejas*G185)+(N3P3!x_equipo_4* H185)+(N3P3!Grupal*I185))*E185</f>
        <v>0</v>
      </c>
    </row>
    <row r="186" ht="15.75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((N3P3!Tot_alumnos*F186)+(N3P3!X_parejas*G186)+(N3P3!x_equipo_4* H186)+(N3P3!Grupal*I186))*E186</f>
        <v>0</v>
      </c>
    </row>
    <row r="187" ht="15.75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((N3P3!Tot_alumnos*F187)+(N3P3!X_parejas*G187)+(N3P3!x_equipo_4* H187)+(N3P3!Grupal*I187))*E187</f>
        <v>0</v>
      </c>
    </row>
    <row r="188" ht="15.75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((N3P3!Tot_alumnos*F188)+(N3P3!X_parejas*G188)+(N3P3!x_equipo_4* H188)+(N3P3!Grupal*I188))*E188</f>
        <v>0</v>
      </c>
    </row>
    <row r="189" ht="15.75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((N3P3!Tot_alumnos*F189)+(N3P3!X_parejas*G189)+(N3P3!x_equipo_4* H189)+(N3P3!Grupal*I189))*E189</f>
        <v>0</v>
      </c>
    </row>
    <row r="190" ht="15.75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((N3P3!Tot_alumnos*F190)+(N3P3!X_parejas*G190)+(N3P3!x_equipo_4* H190)+(N3P3!Grupal*I190))*E190</f>
        <v>0</v>
      </c>
    </row>
    <row r="191" ht="15.75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((N3P3!Tot_alumnos*F191)+(N3P3!X_parejas*G191)+(N3P3!x_equipo_4* H191)+(N3P3!Grupal*I191))*E191</f>
        <v>0</v>
      </c>
    </row>
    <row r="192" ht="15.75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((N3P3!Tot_alumnos*F192)+(N3P3!X_parejas*G192)+(N3P3!x_equipo_4* H192)+(N3P3!Grupal*I192))*E192</f>
        <v>0</v>
      </c>
    </row>
    <row r="193" ht="15.75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((N3P3!Tot_alumnos*F193)+(N3P3!X_parejas*G193)+(N3P3!x_equipo_4* H193)+(N3P3!Grupal*I193))*E193</f>
        <v>0</v>
      </c>
    </row>
    <row r="194" ht="15.75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((N3P3!Tot_alumnos*F194)+(N3P3!X_parejas*G194)+(N3P3!x_equipo_4* H194)+(N3P3!Grupal*I194))*E194</f>
        <v>0</v>
      </c>
    </row>
    <row r="195" ht="15.75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((N3P3!Tot_alumnos*F195)+(N3P3!X_parejas*G195)+(N3P3!x_equipo_4* H195)+(N3P3!Grupal*I195))*E195</f>
        <v>0</v>
      </c>
    </row>
    <row r="196" ht="15.75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((N3P3!Tot_alumnos*F196)+(N3P3!X_parejas*G196)+(N3P3!x_equipo_4* H196)+(N3P3!Grupal*I196))*E196</f>
        <v>0</v>
      </c>
    </row>
    <row r="197" ht="15.75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((N3P3!Tot_alumnos*F197)+(N3P3!X_parejas*G197)+(N3P3!x_equipo_4* H197)+(N3P3!Grupal*I197))*E197</f>
        <v>0</v>
      </c>
    </row>
    <row r="198" ht="15.75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((N3P3!Tot_alumnos*F198)+(N3P3!X_parejas*G198)+(N3P3!x_equipo_4* H198)+(N3P3!Grupal*I198))*E198</f>
        <v>0</v>
      </c>
    </row>
    <row r="199" ht="15.75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((N3P3!Tot_alumnos*F199)+(N3P3!X_parejas*G199)+(N3P3!x_equipo_4* H199)+(N3P3!Grupal*I199))*E199</f>
        <v>0</v>
      </c>
    </row>
    <row r="200" ht="15.75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((N3P3!Tot_alumnos*F200)+(N3P3!X_parejas*G200)+(N3P3!x_equipo_4* H200)+(N3P3!Grupal*I200))*E200</f>
        <v>0</v>
      </c>
    </row>
    <row r="201" ht="15.75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((N3P3!Tot_alumnos*F201)+(N3P3!X_parejas*G201)+(N3P3!x_equipo_4* H201)+(N3P3!Grupal*I201))*E201</f>
        <v>0</v>
      </c>
    </row>
    <row r="202" ht="15.75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((N3P3!Tot_alumnos*F202)+(N3P3!X_parejas*G202)+(N3P3!x_equipo_4* H202)+(N3P3!Grupal*I202))*E202</f>
        <v>0</v>
      </c>
    </row>
    <row r="203" ht="15.75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((N3P3!Tot_alumnos*F203)+(N3P3!X_parejas*G203)+(N3P3!x_equipo_4* H203)+(N3P3!Grupal*I203))*E203</f>
        <v>0</v>
      </c>
    </row>
    <row r="204" ht="15.75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((N3P3!Tot_alumnos*F204)+(N3P3!X_parejas*G204)+(N3P3!x_equipo_4* H204)+(N3P3!Grupal*I204))*E204</f>
        <v>0</v>
      </c>
    </row>
    <row r="205" ht="15.75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((N3P3!Tot_alumnos*F205)+(N3P3!X_parejas*G205)+(N3P3!x_equipo_4* H205)+(N3P3!Grupal*I205))*E205</f>
        <v>0</v>
      </c>
    </row>
    <row r="206" ht="15.75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((N3P3!Tot_alumnos*F206)+(N3P3!X_parejas*G206)+(N3P3!x_equipo_4* H206)+(N3P3!Grupal*I206))*E206</f>
        <v>0</v>
      </c>
    </row>
    <row r="207" ht="15.75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((N3P3!Tot_alumnos*F207)+(N3P3!X_parejas*G207)+(N3P3!x_equipo_4* H207)+(N3P3!Grupal*I207))*E207</f>
        <v>0</v>
      </c>
    </row>
    <row r="208" ht="15.75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((N3P3!Tot_alumnos*F208)+(N3P3!X_parejas*G208)+(N3P3!x_equipo_4* H208)+(N3P3!Grupal*I208))*E208</f>
        <v>0</v>
      </c>
    </row>
    <row r="209" ht="15.75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((N3P3!Tot_alumnos*F209)+(N3P3!X_parejas*G209)+(N3P3!x_equipo_4* H209)+(N3P3!Grupal*I209))*E209</f>
        <v>0</v>
      </c>
    </row>
    <row r="210" ht="15.75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((N3P3!Tot_alumnos*F210)+(N3P3!X_parejas*G210)+(N3P3!x_equipo_4* H210)+(N3P3!Grupal*I210))*E210</f>
        <v>0</v>
      </c>
    </row>
    <row r="211" ht="15.75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((N3P3!Tot_alumnos*F211)+(N3P3!X_parejas*G211)+(N3P3!x_equipo_4* H211)+(N3P3!Grupal*I211))*E211</f>
        <v>0</v>
      </c>
    </row>
    <row r="212" ht="15.75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((N3P3!Tot_alumnos*F212)+(N3P3!X_parejas*G212)+(N3P3!x_equipo_4* H212)+(N3P3!Grupal*I212))*E212</f>
        <v>0</v>
      </c>
    </row>
    <row r="213" ht="15.75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((N3P3!Tot_alumnos*F213)+(N3P3!X_parejas*G213)+(N3P3!x_equipo_4* H213)+(N3P3!Grupal*I213))*E213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4:I4"/>
  </mergeCells>
  <hyperlinks>
    <hyperlink display="Índice" location="INDICE!A1" ref="B1"/>
  </hyperlin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7.0"/>
    <col customWidth="1" hidden="1" min="2" max="2" width="4.88"/>
    <col customWidth="1" min="3" max="3" width="18.38"/>
    <col customWidth="1" min="4" max="4" width="14.88"/>
    <col customWidth="1" min="5" max="5" width="22.25"/>
    <col customWidth="1" hidden="1" min="6" max="6" width="7.0"/>
    <col customWidth="1" hidden="1" min="7" max="7" width="9.0"/>
    <col customWidth="1" min="8" max="8" width="3.75"/>
    <col customWidth="1" hidden="1" min="9" max="9" width="3.5"/>
  </cols>
  <sheetData>
    <row r="1" ht="15.75" customHeight="1">
      <c r="A1" s="102" t="s">
        <v>153</v>
      </c>
      <c r="B1" s="102" t="s">
        <v>154</v>
      </c>
      <c r="C1" s="102" t="s">
        <v>155</v>
      </c>
      <c r="D1" s="102" t="s">
        <v>156</v>
      </c>
      <c r="E1" s="102" t="s">
        <v>157</v>
      </c>
      <c r="F1" s="102" t="s">
        <v>158</v>
      </c>
      <c r="H1" s="102" t="s">
        <v>7</v>
      </c>
      <c r="I1" s="102" t="s">
        <v>159</v>
      </c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</row>
    <row r="2" ht="15.75" customHeight="1">
      <c r="A2" s="104" t="s">
        <v>160</v>
      </c>
      <c r="B2" s="104" t="s">
        <v>161</v>
      </c>
      <c r="C2" s="105" t="s">
        <v>162</v>
      </c>
      <c r="D2" s="106" t="s">
        <v>163</v>
      </c>
      <c r="E2" s="107" t="s">
        <v>164</v>
      </c>
      <c r="F2" s="106" t="s">
        <v>163</v>
      </c>
      <c r="G2" s="106" t="s">
        <v>165</v>
      </c>
      <c r="H2" s="108" t="b">
        <v>1</v>
      </c>
      <c r="I2" s="108" t="b">
        <v>1</v>
      </c>
    </row>
    <row r="3" ht="15.75" customHeight="1">
      <c r="A3" s="104" t="s">
        <v>160</v>
      </c>
      <c r="B3" s="104" t="s">
        <v>161</v>
      </c>
      <c r="C3" s="105" t="s">
        <v>166</v>
      </c>
      <c r="D3" s="104" t="s">
        <v>167</v>
      </c>
      <c r="E3" s="105" t="s">
        <v>168</v>
      </c>
      <c r="F3" s="106" t="s">
        <v>163</v>
      </c>
      <c r="G3" s="106" t="s">
        <v>169</v>
      </c>
      <c r="H3" s="108" t="b">
        <v>1</v>
      </c>
      <c r="I3" s="108" t="b">
        <v>1</v>
      </c>
    </row>
    <row r="4" ht="15.75" customHeight="1">
      <c r="A4" s="104" t="s">
        <v>170</v>
      </c>
      <c r="B4" s="106" t="s">
        <v>161</v>
      </c>
      <c r="C4" s="105" t="s">
        <v>166</v>
      </c>
      <c r="D4" s="104" t="s">
        <v>167</v>
      </c>
      <c r="E4" s="105" t="s">
        <v>171</v>
      </c>
      <c r="F4" s="109" t="s">
        <v>163</v>
      </c>
      <c r="G4" s="109" t="s">
        <v>172</v>
      </c>
      <c r="H4" s="108" t="b">
        <v>1</v>
      </c>
      <c r="I4" s="108" t="b">
        <v>1</v>
      </c>
    </row>
    <row r="5" ht="15.75" customHeight="1">
      <c r="A5" s="104" t="s">
        <v>160</v>
      </c>
      <c r="B5" s="104" t="s">
        <v>161</v>
      </c>
      <c r="C5" s="105" t="s">
        <v>166</v>
      </c>
      <c r="D5" s="106" t="s">
        <v>173</v>
      </c>
      <c r="E5" s="107" t="s">
        <v>174</v>
      </c>
      <c r="F5" s="106" t="s">
        <v>163</v>
      </c>
      <c r="G5" s="106" t="s">
        <v>169</v>
      </c>
      <c r="H5" s="108" t="b">
        <v>1</v>
      </c>
      <c r="I5" s="108" t="b">
        <v>1</v>
      </c>
    </row>
    <row r="6" ht="15.75" customHeight="1">
      <c r="A6" s="104" t="s">
        <v>170</v>
      </c>
      <c r="B6" s="106" t="s">
        <v>175</v>
      </c>
      <c r="C6" s="105" t="s">
        <v>166</v>
      </c>
      <c r="D6" s="104" t="s">
        <v>173</v>
      </c>
      <c r="E6" s="105" t="s">
        <v>176</v>
      </c>
      <c r="F6" s="106" t="s">
        <v>163</v>
      </c>
      <c r="G6" s="106" t="s">
        <v>177</v>
      </c>
      <c r="H6" s="108" t="b">
        <v>1</v>
      </c>
      <c r="I6" s="108" t="b">
        <v>1</v>
      </c>
    </row>
    <row r="7" ht="15.75" customHeight="1">
      <c r="A7" s="104" t="s">
        <v>160</v>
      </c>
      <c r="B7" s="106" t="s">
        <v>161</v>
      </c>
      <c r="C7" s="105" t="s">
        <v>178</v>
      </c>
      <c r="D7" s="106" t="s">
        <v>179</v>
      </c>
      <c r="E7" s="105" t="s">
        <v>180</v>
      </c>
      <c r="F7" s="106" t="s">
        <v>181</v>
      </c>
      <c r="G7" s="110" t="s">
        <v>182</v>
      </c>
      <c r="H7" s="108" t="b">
        <v>1</v>
      </c>
      <c r="I7" s="108" t="b">
        <v>1</v>
      </c>
    </row>
    <row r="8" ht="15.75" customHeight="1">
      <c r="A8" s="104" t="s">
        <v>170</v>
      </c>
      <c r="B8" s="106" t="s">
        <v>183</v>
      </c>
      <c r="C8" s="108" t="s">
        <v>184</v>
      </c>
      <c r="D8" s="104" t="s">
        <v>179</v>
      </c>
      <c r="E8" s="107" t="s">
        <v>185</v>
      </c>
      <c r="F8" s="111" t="s">
        <v>186</v>
      </c>
      <c r="G8" s="112" t="s">
        <v>187</v>
      </c>
      <c r="H8" s="108" t="b">
        <v>1</v>
      </c>
      <c r="I8" s="108" t="b">
        <v>1</v>
      </c>
    </row>
    <row r="9" ht="15.75" customHeight="1">
      <c r="A9" s="104" t="s">
        <v>170</v>
      </c>
      <c r="B9" s="106" t="s">
        <v>188</v>
      </c>
      <c r="C9" s="105" t="s">
        <v>178</v>
      </c>
      <c r="D9" s="104" t="s">
        <v>179</v>
      </c>
      <c r="E9" s="107" t="s">
        <v>189</v>
      </c>
      <c r="F9" s="111" t="s">
        <v>190</v>
      </c>
      <c r="G9" s="112" t="s">
        <v>191</v>
      </c>
      <c r="H9" s="108" t="b">
        <v>0</v>
      </c>
      <c r="I9" s="108" t="b">
        <v>0</v>
      </c>
    </row>
    <row r="10" ht="15.75" customHeight="1">
      <c r="A10" s="104" t="s">
        <v>170</v>
      </c>
      <c r="B10" s="106" t="s">
        <v>192</v>
      </c>
      <c r="C10" s="105" t="s">
        <v>178</v>
      </c>
      <c r="D10" s="104" t="s">
        <v>193</v>
      </c>
      <c r="E10" s="107" t="s">
        <v>194</v>
      </c>
      <c r="F10" s="111" t="s">
        <v>195</v>
      </c>
      <c r="G10" s="112" t="s">
        <v>196</v>
      </c>
      <c r="H10" s="108" t="b">
        <v>0</v>
      </c>
      <c r="I10" s="108" t="b">
        <v>0</v>
      </c>
    </row>
    <row r="11" ht="15.75" hidden="1" customHeight="1">
      <c r="A11" s="104" t="s">
        <v>160</v>
      </c>
      <c r="B11" s="104" t="s">
        <v>175</v>
      </c>
      <c r="C11" s="105" t="s">
        <v>162</v>
      </c>
      <c r="D11" s="106" t="s">
        <v>163</v>
      </c>
      <c r="E11" s="107" t="s">
        <v>197</v>
      </c>
      <c r="F11" s="106" t="s">
        <v>163</v>
      </c>
      <c r="G11" s="106" t="s">
        <v>198</v>
      </c>
      <c r="H11" s="113" t="b">
        <v>0</v>
      </c>
      <c r="I11" s="108" t="b">
        <v>1</v>
      </c>
    </row>
    <row r="12" ht="15.75" hidden="1" customHeight="1">
      <c r="A12" s="104" t="s">
        <v>160</v>
      </c>
      <c r="B12" s="104" t="s">
        <v>175</v>
      </c>
      <c r="C12" s="105" t="s">
        <v>166</v>
      </c>
      <c r="D12" s="104" t="s">
        <v>167</v>
      </c>
      <c r="E12" s="105" t="s">
        <v>199</v>
      </c>
      <c r="F12" s="106" t="s">
        <v>163</v>
      </c>
      <c r="G12" s="106" t="s">
        <v>200</v>
      </c>
      <c r="H12" s="113" t="b">
        <v>0</v>
      </c>
      <c r="I12" s="108" t="b">
        <v>1</v>
      </c>
    </row>
    <row r="13" ht="15.75" hidden="1" customHeight="1">
      <c r="A13" s="104" t="s">
        <v>201</v>
      </c>
      <c r="B13" s="106" t="s">
        <v>161</v>
      </c>
      <c r="C13" s="105" t="s">
        <v>166</v>
      </c>
      <c r="D13" s="104" t="s">
        <v>167</v>
      </c>
      <c r="E13" s="107" t="s">
        <v>202</v>
      </c>
      <c r="F13" s="106" t="s">
        <v>163</v>
      </c>
      <c r="G13" s="111" t="s">
        <v>203</v>
      </c>
      <c r="H13" s="113" t="b">
        <v>0</v>
      </c>
      <c r="I13" s="108" t="b">
        <v>1</v>
      </c>
    </row>
    <row r="14" ht="15.75" hidden="1" customHeight="1">
      <c r="A14" s="104" t="s">
        <v>160</v>
      </c>
      <c r="B14" s="104" t="s">
        <v>175</v>
      </c>
      <c r="C14" s="105" t="s">
        <v>166</v>
      </c>
      <c r="D14" s="106" t="s">
        <v>173</v>
      </c>
      <c r="E14" s="105" t="s">
        <v>204</v>
      </c>
      <c r="F14" s="106" t="s">
        <v>163</v>
      </c>
      <c r="G14" s="106" t="s">
        <v>200</v>
      </c>
      <c r="H14" s="113" t="b">
        <v>0</v>
      </c>
      <c r="I14" s="108" t="b">
        <v>1</v>
      </c>
    </row>
    <row r="15" ht="15.75" hidden="1" customHeight="1">
      <c r="A15" s="104" t="s">
        <v>201</v>
      </c>
      <c r="B15" s="106" t="s">
        <v>175</v>
      </c>
      <c r="C15" s="105" t="s">
        <v>166</v>
      </c>
      <c r="D15" s="104" t="s">
        <v>173</v>
      </c>
      <c r="E15" s="105" t="s">
        <v>205</v>
      </c>
      <c r="F15" s="106" t="s">
        <v>163</v>
      </c>
      <c r="G15" s="109" t="s">
        <v>206</v>
      </c>
      <c r="H15" s="113" t="b">
        <v>0</v>
      </c>
      <c r="I15" s="108" t="b">
        <v>1</v>
      </c>
    </row>
    <row r="16" ht="15.75" hidden="1" customHeight="1">
      <c r="A16" s="104" t="s">
        <v>160</v>
      </c>
      <c r="B16" s="104" t="s">
        <v>175</v>
      </c>
      <c r="C16" s="105" t="s">
        <v>178</v>
      </c>
      <c r="D16" s="106" t="s">
        <v>179</v>
      </c>
      <c r="E16" s="107" t="s">
        <v>207</v>
      </c>
      <c r="F16" s="106" t="s">
        <v>208</v>
      </c>
      <c r="G16" s="110" t="s">
        <v>209</v>
      </c>
      <c r="H16" s="113" t="b">
        <v>0</v>
      </c>
      <c r="I16" s="108" t="b">
        <v>1</v>
      </c>
    </row>
    <row r="17" ht="15.75" hidden="1" customHeight="1">
      <c r="A17" s="104" t="s">
        <v>201</v>
      </c>
      <c r="B17" s="106" t="s">
        <v>183</v>
      </c>
      <c r="C17" s="105" t="s">
        <v>210</v>
      </c>
      <c r="D17" s="104" t="s">
        <v>179</v>
      </c>
      <c r="E17" s="107" t="s">
        <v>211</v>
      </c>
      <c r="F17" s="111" t="s">
        <v>212</v>
      </c>
      <c r="G17" s="112" t="s">
        <v>213</v>
      </c>
      <c r="H17" s="113" t="b">
        <v>0</v>
      </c>
      <c r="I17" s="108" t="b">
        <v>1</v>
      </c>
    </row>
    <row r="18" ht="15.75" hidden="1" customHeight="1">
      <c r="A18" s="104" t="s">
        <v>201</v>
      </c>
      <c r="B18" s="106" t="s">
        <v>188</v>
      </c>
      <c r="C18" s="105" t="s">
        <v>178</v>
      </c>
      <c r="D18" s="104" t="s">
        <v>179</v>
      </c>
      <c r="E18" s="105" t="s">
        <v>214</v>
      </c>
      <c r="F18" s="106" t="s">
        <v>215</v>
      </c>
      <c r="G18" s="110" t="s">
        <v>216</v>
      </c>
      <c r="H18" s="113" t="b">
        <v>0</v>
      </c>
      <c r="I18" s="108" t="b">
        <v>0</v>
      </c>
    </row>
    <row r="19" ht="15.75" hidden="1" customHeight="1">
      <c r="A19" s="104" t="s">
        <v>201</v>
      </c>
      <c r="B19" s="106" t="s">
        <v>192</v>
      </c>
      <c r="C19" s="105" t="s">
        <v>184</v>
      </c>
      <c r="D19" s="104" t="s">
        <v>193</v>
      </c>
      <c r="E19" s="107" t="s">
        <v>217</v>
      </c>
      <c r="F19" s="111" t="s">
        <v>218</v>
      </c>
      <c r="G19" s="112" t="s">
        <v>219</v>
      </c>
      <c r="H19" s="113" t="b">
        <v>0</v>
      </c>
      <c r="I19" s="108" t="b">
        <v>0</v>
      </c>
    </row>
    <row r="20" ht="15.75" hidden="1" customHeight="1">
      <c r="A20" s="104" t="s">
        <v>220</v>
      </c>
      <c r="B20" s="106" t="s">
        <v>161</v>
      </c>
      <c r="C20" s="108" t="s">
        <v>166</v>
      </c>
      <c r="D20" s="106" t="s">
        <v>221</v>
      </c>
      <c r="E20" s="114" t="s">
        <v>222</v>
      </c>
      <c r="F20" s="106" t="s">
        <v>163</v>
      </c>
      <c r="G20" s="111" t="s">
        <v>223</v>
      </c>
      <c r="H20" s="113" t="b">
        <v>0</v>
      </c>
      <c r="I20" s="113" t="b">
        <v>0</v>
      </c>
    </row>
    <row r="21" ht="15.75" hidden="1" customHeight="1">
      <c r="A21" s="104" t="s">
        <v>220</v>
      </c>
      <c r="B21" s="106" t="s">
        <v>175</v>
      </c>
      <c r="C21" s="105" t="s">
        <v>166</v>
      </c>
      <c r="D21" s="104" t="s">
        <v>173</v>
      </c>
      <c r="E21" s="107" t="s">
        <v>224</v>
      </c>
      <c r="F21" s="106" t="s">
        <v>163</v>
      </c>
      <c r="G21" s="115" t="s">
        <v>225</v>
      </c>
      <c r="H21" s="113" t="b">
        <v>0</v>
      </c>
      <c r="I21" s="113" t="b">
        <v>0</v>
      </c>
    </row>
    <row r="22" ht="15.75" hidden="1" customHeight="1">
      <c r="A22" s="104" t="s">
        <v>220</v>
      </c>
      <c r="B22" s="106" t="s">
        <v>183</v>
      </c>
      <c r="C22" s="105" t="s">
        <v>178</v>
      </c>
      <c r="D22" s="104" t="s">
        <v>179</v>
      </c>
      <c r="E22" s="105" t="s">
        <v>226</v>
      </c>
      <c r="F22" s="106" t="s">
        <v>227</v>
      </c>
      <c r="G22" s="110" t="s">
        <v>228</v>
      </c>
      <c r="H22" s="113" t="b">
        <v>0</v>
      </c>
      <c r="I22" s="113" t="b">
        <v>0</v>
      </c>
    </row>
    <row r="23" ht="15.75" customHeight="1">
      <c r="A23" s="104"/>
      <c r="B23" s="106"/>
      <c r="C23" s="105"/>
      <c r="D23" s="106"/>
      <c r="E23" s="105"/>
      <c r="F23" s="105"/>
      <c r="G23" s="105"/>
    </row>
    <row r="24" ht="15.75" customHeight="1">
      <c r="A24" s="104"/>
      <c r="B24" s="106"/>
      <c r="C24" s="105"/>
      <c r="D24" s="106"/>
      <c r="E24" s="105"/>
      <c r="F24" s="105"/>
      <c r="G24" s="105"/>
    </row>
    <row r="25" ht="15.75" customHeight="1">
      <c r="A25" s="104"/>
      <c r="B25" s="106"/>
      <c r="C25" s="105"/>
      <c r="D25" s="106"/>
      <c r="E25" s="107"/>
      <c r="F25" s="107"/>
      <c r="G25" s="107"/>
    </row>
    <row r="26" ht="15.75" customHeight="1">
      <c r="A26" s="104"/>
      <c r="B26" s="106"/>
      <c r="C26" s="105"/>
      <c r="D26" s="106"/>
      <c r="E26" s="107"/>
      <c r="F26" s="107"/>
      <c r="G26" s="107"/>
    </row>
    <row r="27" ht="15.75" customHeight="1">
      <c r="A27" s="104"/>
      <c r="B27" s="106"/>
      <c r="C27" s="105"/>
      <c r="D27" s="106"/>
      <c r="E27" s="105"/>
      <c r="F27" s="105"/>
      <c r="G27" s="105"/>
    </row>
    <row r="28" ht="15.75" customHeight="1">
      <c r="A28" s="104"/>
      <c r="B28" s="106"/>
      <c r="C28" s="105"/>
      <c r="D28" s="106"/>
      <c r="E28" s="105"/>
      <c r="F28" s="105"/>
      <c r="G28" s="105"/>
    </row>
    <row r="29" ht="15.75" customHeight="1">
      <c r="A29" s="104"/>
      <c r="B29" s="106"/>
      <c r="C29" s="105"/>
      <c r="D29" s="106"/>
      <c r="E29" s="105"/>
      <c r="F29" s="105"/>
      <c r="G29" s="105"/>
    </row>
    <row r="30" ht="15.75" customHeight="1">
      <c r="A30" s="104"/>
      <c r="B30" s="106"/>
      <c r="C30" s="105"/>
      <c r="D30" s="106"/>
      <c r="E30" s="116"/>
      <c r="F30" s="116"/>
      <c r="G30" s="116"/>
    </row>
    <row r="31" ht="15.75" customHeight="1">
      <c r="A31" s="104"/>
      <c r="B31" s="106"/>
      <c r="C31" s="105"/>
      <c r="D31" s="106"/>
      <c r="E31" s="107"/>
      <c r="F31" s="107"/>
      <c r="G31" s="107"/>
    </row>
    <row r="32" ht="15.75" customHeight="1">
      <c r="A32" s="104"/>
      <c r="B32" s="106"/>
      <c r="C32" s="105"/>
      <c r="D32" s="106"/>
      <c r="E32" s="107"/>
      <c r="F32" s="107"/>
      <c r="G32" s="107"/>
    </row>
    <row r="33" ht="15.75" customHeight="1">
      <c r="A33" s="104"/>
      <c r="B33" s="106"/>
      <c r="C33" s="105"/>
      <c r="D33" s="106"/>
      <c r="E33" s="105"/>
      <c r="F33" s="105"/>
      <c r="G33" s="105"/>
    </row>
    <row r="34" ht="15.75" customHeight="1">
      <c r="A34" s="104"/>
      <c r="B34" s="106"/>
      <c r="C34" s="105"/>
      <c r="D34" s="106"/>
      <c r="E34" s="105"/>
      <c r="F34" s="105"/>
      <c r="G34" s="105"/>
    </row>
    <row r="35" ht="15.75" customHeight="1">
      <c r="A35" s="104"/>
      <c r="B35" s="106"/>
      <c r="C35" s="105"/>
      <c r="D35" s="106"/>
      <c r="E35" s="105"/>
      <c r="F35" s="105"/>
      <c r="G35" s="105"/>
    </row>
    <row r="36" ht="15.75" customHeight="1">
      <c r="A36" s="104"/>
      <c r="B36" s="106"/>
      <c r="C36" s="105"/>
      <c r="D36" s="106"/>
      <c r="E36" s="107"/>
      <c r="F36" s="107"/>
      <c r="G36" s="107"/>
    </row>
    <row r="37" ht="15.75" customHeight="1">
      <c r="A37" s="104"/>
      <c r="B37" s="106"/>
      <c r="C37" s="105"/>
      <c r="D37" s="106"/>
      <c r="E37" s="105"/>
      <c r="F37" s="105"/>
      <c r="G37" s="105"/>
    </row>
    <row r="38" ht="15.75" customHeight="1">
      <c r="A38" s="104"/>
      <c r="B38" s="106"/>
      <c r="C38" s="105"/>
      <c r="D38" s="106"/>
      <c r="E38" s="105"/>
      <c r="F38" s="105"/>
      <c r="G38" s="105"/>
    </row>
    <row r="39" ht="15.75" customHeight="1">
      <c r="A39" s="104"/>
      <c r="B39" s="106"/>
      <c r="C39" s="105"/>
      <c r="D39" s="106"/>
      <c r="E39" s="105"/>
      <c r="F39" s="105"/>
      <c r="G39" s="105"/>
    </row>
    <row r="40" ht="15.75" customHeight="1">
      <c r="A40" s="104"/>
      <c r="B40" s="106"/>
      <c r="C40" s="105"/>
      <c r="D40" s="106"/>
      <c r="E40" s="105"/>
      <c r="F40" s="105"/>
      <c r="G40" s="105"/>
    </row>
    <row r="41" ht="15.75" customHeight="1">
      <c r="A41" s="104"/>
      <c r="B41" s="106"/>
      <c r="C41" s="105"/>
      <c r="D41" s="106"/>
      <c r="E41" s="105"/>
      <c r="F41" s="105"/>
      <c r="G41" s="105"/>
    </row>
    <row r="42" ht="15.75" customHeight="1">
      <c r="A42" s="104"/>
      <c r="B42" s="106"/>
      <c r="C42" s="105"/>
      <c r="D42" s="106"/>
      <c r="E42" s="105"/>
      <c r="F42" s="105"/>
      <c r="G42" s="105"/>
    </row>
    <row r="43" ht="15.75" customHeight="1">
      <c r="A43" s="104"/>
      <c r="B43" s="106"/>
      <c r="C43" s="105"/>
      <c r="D43" s="106"/>
      <c r="E43" s="105"/>
      <c r="F43" s="105"/>
      <c r="G43" s="105"/>
    </row>
    <row r="44" ht="15.75" customHeight="1">
      <c r="A44" s="104"/>
      <c r="B44" s="106"/>
      <c r="C44" s="105"/>
      <c r="D44" s="106"/>
      <c r="E44" s="107"/>
      <c r="F44" s="107"/>
      <c r="G44" s="107"/>
    </row>
    <row r="45" ht="15.75" customHeight="1">
      <c r="A45" s="104"/>
      <c r="B45" s="106"/>
      <c r="C45" s="105"/>
      <c r="D45" s="106"/>
      <c r="E45" s="105"/>
      <c r="F45" s="105"/>
      <c r="G45" s="105"/>
    </row>
    <row r="46" ht="15.75" customHeight="1">
      <c r="A46" s="104"/>
      <c r="B46" s="106"/>
      <c r="C46" s="105"/>
      <c r="D46" s="106"/>
      <c r="E46" s="107"/>
      <c r="F46" s="107"/>
      <c r="G46" s="107"/>
    </row>
    <row r="47" ht="15.75" customHeight="1">
      <c r="A47" s="104"/>
      <c r="B47" s="106"/>
      <c r="C47" s="105"/>
      <c r="D47" s="106"/>
      <c r="E47" s="107"/>
      <c r="F47" s="107"/>
      <c r="G47" s="107"/>
    </row>
    <row r="48" ht="15.75" customHeight="1">
      <c r="A48" s="104"/>
      <c r="B48" s="106"/>
      <c r="C48" s="105"/>
      <c r="D48" s="106"/>
      <c r="E48" s="105"/>
      <c r="F48" s="105"/>
      <c r="G48" s="105"/>
    </row>
    <row r="49" ht="15.75" customHeight="1">
      <c r="A49" s="104"/>
      <c r="B49" s="106"/>
      <c r="C49" s="105"/>
      <c r="D49" s="106"/>
      <c r="E49" s="107"/>
      <c r="F49" s="107"/>
      <c r="G49" s="107"/>
    </row>
    <row r="50" ht="15.75" customHeight="1">
      <c r="A50" s="104"/>
      <c r="B50" s="106"/>
      <c r="C50" s="105"/>
      <c r="D50" s="106"/>
      <c r="E50" s="105"/>
      <c r="F50" s="105"/>
      <c r="G50" s="105"/>
    </row>
    <row r="51" ht="15.75" customHeight="1">
      <c r="A51" s="104"/>
      <c r="B51" s="106"/>
      <c r="C51" s="105"/>
      <c r="D51" s="106"/>
      <c r="E51" s="107"/>
      <c r="F51" s="107"/>
      <c r="G51" s="107"/>
    </row>
    <row r="52" ht="15.75" customHeight="1">
      <c r="A52" s="104"/>
      <c r="B52" s="106"/>
      <c r="C52" s="105"/>
      <c r="D52" s="106"/>
      <c r="E52" s="107"/>
      <c r="F52" s="107"/>
      <c r="G52" s="107"/>
    </row>
    <row r="53" ht="15.75" customHeight="1">
      <c r="A53" s="104"/>
      <c r="B53" s="106"/>
      <c r="C53" s="105"/>
      <c r="D53" s="106"/>
      <c r="E53" s="105"/>
      <c r="F53" s="105"/>
      <c r="G53" s="105"/>
    </row>
    <row r="54" ht="15.75" customHeight="1">
      <c r="A54" s="104"/>
      <c r="B54" s="106"/>
      <c r="C54" s="105"/>
      <c r="D54" s="106"/>
      <c r="E54" s="107"/>
      <c r="F54" s="107"/>
      <c r="G54" s="107"/>
    </row>
    <row r="55" ht="15.75" customHeight="1">
      <c r="A55" s="104"/>
      <c r="B55" s="106"/>
      <c r="C55" s="105"/>
      <c r="D55" s="106"/>
      <c r="E55" s="107"/>
      <c r="F55" s="107"/>
      <c r="G55" s="107"/>
    </row>
    <row r="56" ht="15.75" customHeight="1">
      <c r="A56" s="104"/>
      <c r="B56" s="106"/>
      <c r="C56" s="105"/>
      <c r="D56" s="106"/>
      <c r="E56" s="105"/>
      <c r="F56" s="105"/>
      <c r="G56" s="105"/>
    </row>
    <row r="57" ht="15.75" customHeight="1">
      <c r="A57" s="104"/>
      <c r="B57" s="106"/>
      <c r="C57" s="105"/>
      <c r="D57" s="106"/>
      <c r="E57" s="105"/>
      <c r="F57" s="105"/>
      <c r="G57" s="105"/>
    </row>
    <row r="58" ht="15.75" customHeight="1">
      <c r="A58" s="104"/>
      <c r="B58" s="106"/>
      <c r="C58" s="105"/>
      <c r="D58" s="106"/>
      <c r="E58" s="105"/>
      <c r="F58" s="105"/>
      <c r="G58" s="105"/>
    </row>
    <row r="59" ht="15.75" customHeight="1">
      <c r="A59" s="104"/>
      <c r="B59" s="106"/>
      <c r="C59" s="105"/>
      <c r="D59" s="106"/>
      <c r="E59" s="105"/>
      <c r="F59" s="105"/>
      <c r="G59" s="105"/>
    </row>
    <row r="60" ht="15.75" customHeight="1">
      <c r="A60" s="104"/>
      <c r="B60" s="106"/>
      <c r="C60" s="105"/>
      <c r="D60" s="106"/>
      <c r="E60" s="105"/>
      <c r="F60" s="105"/>
      <c r="G60" s="105"/>
    </row>
    <row r="61" ht="15.75" customHeight="1">
      <c r="A61" s="104"/>
      <c r="B61" s="106"/>
      <c r="C61" s="105"/>
      <c r="D61" s="106"/>
      <c r="E61" s="107"/>
      <c r="F61" s="107"/>
      <c r="G61" s="107"/>
    </row>
    <row r="62" ht="15.75" customHeight="1">
      <c r="A62" s="104"/>
      <c r="B62" s="106"/>
      <c r="C62" s="105"/>
      <c r="D62" s="106"/>
      <c r="E62" s="105"/>
      <c r="F62" s="105"/>
      <c r="G62" s="105"/>
    </row>
    <row r="63" ht="15.75" customHeight="1">
      <c r="A63" s="104"/>
      <c r="B63" s="106"/>
      <c r="C63" s="105"/>
      <c r="D63" s="106"/>
      <c r="E63" s="107"/>
      <c r="F63" s="107"/>
      <c r="G63" s="107"/>
    </row>
    <row r="64" ht="15.75" customHeight="1">
      <c r="A64" s="104"/>
      <c r="B64" s="106"/>
      <c r="C64" s="105"/>
      <c r="D64" s="106"/>
      <c r="E64" s="105"/>
      <c r="F64" s="105"/>
      <c r="G64" s="105"/>
    </row>
    <row r="65" ht="15.75" customHeight="1">
      <c r="A65" s="104"/>
      <c r="B65" s="106"/>
      <c r="C65" s="105"/>
      <c r="D65" s="106"/>
      <c r="E65" s="105"/>
      <c r="F65" s="105"/>
      <c r="G65" s="105"/>
    </row>
    <row r="66" ht="15.75" customHeight="1">
      <c r="A66" s="104"/>
      <c r="B66" s="106"/>
      <c r="C66" s="105"/>
      <c r="D66" s="106"/>
      <c r="E66" s="105"/>
      <c r="F66" s="105"/>
      <c r="G66" s="105"/>
    </row>
    <row r="67" ht="15.75" customHeight="1">
      <c r="A67" s="104"/>
      <c r="B67" s="106"/>
      <c r="C67" s="105"/>
      <c r="D67" s="106"/>
      <c r="E67" s="107"/>
      <c r="F67" s="107"/>
      <c r="G67" s="107"/>
    </row>
    <row r="68" ht="15.75" customHeight="1">
      <c r="A68" s="104"/>
      <c r="B68" s="106"/>
      <c r="C68" s="105"/>
      <c r="D68" s="106"/>
      <c r="E68" s="105"/>
      <c r="F68" s="105"/>
      <c r="G68" s="105"/>
    </row>
    <row r="69" ht="15.75" customHeight="1">
      <c r="A69" s="104"/>
      <c r="B69" s="106"/>
      <c r="C69" s="105"/>
      <c r="D69" s="106"/>
      <c r="E69" s="105"/>
      <c r="F69" s="105"/>
      <c r="G69" s="105"/>
    </row>
    <row r="70" ht="15.75" customHeight="1">
      <c r="A70" s="104"/>
      <c r="B70" s="106"/>
      <c r="C70" s="105"/>
      <c r="D70" s="106"/>
      <c r="E70" s="105"/>
      <c r="F70" s="105"/>
      <c r="G70" s="105"/>
    </row>
    <row r="71" ht="15.75" customHeight="1">
      <c r="A71" s="104"/>
      <c r="B71" s="106"/>
      <c r="C71" s="105"/>
      <c r="D71" s="106"/>
      <c r="E71" s="105"/>
      <c r="F71" s="105"/>
      <c r="G71" s="105"/>
    </row>
    <row r="72" ht="15.75" customHeight="1">
      <c r="A72" s="104"/>
      <c r="B72" s="106"/>
      <c r="C72" s="105"/>
      <c r="D72" s="106"/>
      <c r="E72" s="107"/>
      <c r="F72" s="107"/>
      <c r="G72" s="107"/>
    </row>
    <row r="73" ht="15.75" customHeight="1">
      <c r="A73" s="104"/>
      <c r="B73" s="106"/>
      <c r="C73" s="105"/>
      <c r="D73" s="106"/>
      <c r="E73" s="107"/>
      <c r="F73" s="107"/>
      <c r="G73" s="107"/>
    </row>
    <row r="74" ht="15.75" customHeight="1">
      <c r="A74" s="104"/>
      <c r="B74" s="106"/>
      <c r="C74" s="105"/>
      <c r="D74" s="106"/>
      <c r="E74" s="105"/>
      <c r="F74" s="105"/>
      <c r="G74" s="105"/>
    </row>
    <row r="75" ht="15.75" customHeight="1">
      <c r="A75" s="104"/>
      <c r="B75" s="106"/>
      <c r="C75" s="105"/>
      <c r="D75" s="106"/>
      <c r="E75" s="105"/>
      <c r="F75" s="105"/>
      <c r="G75" s="105"/>
    </row>
    <row r="76" ht="15.75" customHeight="1">
      <c r="A76" s="104"/>
      <c r="B76" s="106"/>
      <c r="C76" s="105"/>
      <c r="D76" s="106"/>
      <c r="E76" s="107"/>
      <c r="F76" s="107"/>
      <c r="G76" s="107"/>
    </row>
    <row r="77" ht="15.75" customHeight="1">
      <c r="A77" s="104"/>
      <c r="B77" s="106"/>
      <c r="C77" s="105"/>
      <c r="D77" s="106"/>
      <c r="E77" s="105"/>
      <c r="F77" s="105"/>
      <c r="G77" s="105"/>
    </row>
    <row r="78" ht="15.75" customHeight="1">
      <c r="A78" s="104"/>
      <c r="B78" s="106"/>
      <c r="C78" s="105"/>
      <c r="D78" s="106"/>
      <c r="E78" s="105"/>
      <c r="F78" s="105"/>
      <c r="G78" s="105"/>
    </row>
    <row r="79" ht="15.75" customHeight="1">
      <c r="A79" s="104"/>
      <c r="B79" s="106"/>
      <c r="C79" s="105"/>
      <c r="D79" s="106"/>
      <c r="E79" s="107"/>
      <c r="F79" s="107"/>
      <c r="G79" s="107"/>
    </row>
    <row r="80" ht="15.75" customHeight="1">
      <c r="A80" s="104"/>
      <c r="B80" s="106"/>
      <c r="C80" s="105"/>
      <c r="D80" s="106"/>
      <c r="E80" s="107"/>
      <c r="F80" s="107"/>
      <c r="G80" s="107"/>
    </row>
    <row r="81" ht="15.75" customHeight="1">
      <c r="A81" s="104"/>
      <c r="B81" s="106"/>
      <c r="C81" s="105"/>
      <c r="D81" s="106"/>
      <c r="E81" s="105"/>
      <c r="F81" s="105"/>
      <c r="G81" s="105"/>
    </row>
    <row r="82" ht="15.75" customHeight="1">
      <c r="A82" s="104"/>
      <c r="B82" s="106"/>
      <c r="C82" s="105"/>
      <c r="D82" s="106"/>
      <c r="E82" s="107"/>
      <c r="F82" s="107"/>
      <c r="G82" s="107"/>
    </row>
    <row r="83" ht="15.75" customHeight="1">
      <c r="A83" s="104"/>
      <c r="B83" s="106"/>
      <c r="C83" s="105"/>
      <c r="D83" s="106"/>
      <c r="E83" s="105"/>
      <c r="F83" s="105"/>
      <c r="G83" s="105"/>
    </row>
    <row r="84" ht="15.75" customHeight="1">
      <c r="A84" s="104"/>
      <c r="B84" s="106"/>
      <c r="C84" s="105"/>
      <c r="D84" s="106"/>
      <c r="E84" s="105"/>
      <c r="F84" s="105"/>
      <c r="G84" s="105"/>
    </row>
    <row r="85" ht="15.75" customHeight="1">
      <c r="A85" s="104"/>
      <c r="B85" s="106"/>
      <c r="C85" s="105"/>
      <c r="D85" s="106"/>
      <c r="E85" s="107"/>
      <c r="F85" s="107"/>
      <c r="G85" s="107"/>
    </row>
    <row r="86" ht="15.75" customHeight="1">
      <c r="A86" s="104"/>
      <c r="B86" s="106"/>
      <c r="C86" s="105"/>
      <c r="D86" s="106"/>
      <c r="E86" s="105"/>
      <c r="F86" s="105"/>
      <c r="G86" s="105"/>
    </row>
    <row r="87" ht="15.75" customHeight="1">
      <c r="A87" s="104"/>
      <c r="B87" s="106"/>
      <c r="C87" s="105"/>
      <c r="D87" s="106"/>
      <c r="E87" s="105"/>
      <c r="F87" s="105"/>
      <c r="G87" s="105"/>
    </row>
    <row r="88" ht="15.75" customHeight="1">
      <c r="A88" s="104"/>
      <c r="B88" s="106"/>
      <c r="C88" s="105"/>
      <c r="D88" s="106"/>
      <c r="E88" s="105"/>
      <c r="F88" s="105"/>
      <c r="G88" s="105"/>
    </row>
    <row r="89" ht="15.75" customHeight="1">
      <c r="A89" s="117"/>
      <c r="B89" s="106"/>
      <c r="C89" s="105"/>
      <c r="D89" s="106"/>
      <c r="E89" s="105"/>
      <c r="F89" s="105"/>
      <c r="G89" s="105"/>
      <c r="J89" s="104"/>
      <c r="K89" s="104"/>
      <c r="L89" s="104"/>
    </row>
    <row r="90" ht="15.75" customHeight="1">
      <c r="A90" s="118"/>
      <c r="B90" s="119"/>
      <c r="C90" s="120"/>
      <c r="D90" s="119"/>
      <c r="E90" s="120"/>
      <c r="F90" s="120"/>
      <c r="G90" s="120"/>
      <c r="J90" s="104"/>
      <c r="K90" s="104"/>
      <c r="L90" s="104"/>
    </row>
    <row r="91" ht="15.75" customHeight="1">
      <c r="A91" s="118"/>
      <c r="B91" s="119"/>
      <c r="C91" s="120"/>
      <c r="D91" s="119"/>
      <c r="E91" s="121"/>
      <c r="F91" s="121"/>
      <c r="G91" s="121"/>
      <c r="J91" s="104"/>
      <c r="K91" s="104"/>
      <c r="L91" s="104"/>
    </row>
    <row r="92" ht="15.75" customHeight="1">
      <c r="A92" s="118"/>
      <c r="B92" s="119"/>
      <c r="C92" s="120"/>
      <c r="D92" s="119"/>
      <c r="E92" s="121"/>
      <c r="F92" s="121"/>
      <c r="G92" s="121"/>
      <c r="J92" s="104"/>
      <c r="K92" s="104"/>
      <c r="L92" s="104"/>
    </row>
    <row r="93" ht="15.75" customHeight="1">
      <c r="A93" s="118"/>
      <c r="B93" s="119"/>
      <c r="C93" s="120"/>
      <c r="D93" s="119"/>
      <c r="E93" s="121"/>
      <c r="F93" s="121"/>
      <c r="G93" s="121"/>
      <c r="J93" s="104"/>
      <c r="K93" s="104"/>
      <c r="L93" s="104"/>
    </row>
    <row r="94" ht="15.75" customHeight="1">
      <c r="A94" s="118"/>
      <c r="B94" s="119"/>
      <c r="C94" s="120"/>
      <c r="D94" s="119"/>
      <c r="E94" s="121"/>
      <c r="F94" s="121"/>
      <c r="G94" s="121"/>
      <c r="J94" s="104"/>
      <c r="K94" s="104"/>
      <c r="L94" s="104"/>
    </row>
    <row r="95" ht="15.75" customHeight="1">
      <c r="A95" s="118"/>
      <c r="B95" s="119"/>
      <c r="C95" s="120"/>
      <c r="D95" s="119"/>
      <c r="E95" s="120"/>
      <c r="F95" s="120"/>
      <c r="G95" s="120"/>
      <c r="J95" s="104"/>
      <c r="K95" s="104"/>
      <c r="L95" s="104"/>
    </row>
    <row r="96" ht="15.75" customHeight="1">
      <c r="A96" s="104"/>
      <c r="B96" s="106"/>
      <c r="C96" s="105"/>
      <c r="D96" s="106"/>
      <c r="E96" s="105"/>
      <c r="F96" s="105"/>
      <c r="G96" s="105"/>
      <c r="J96" s="104"/>
      <c r="K96" s="104"/>
      <c r="L96" s="104"/>
    </row>
    <row r="97" ht="15.75" customHeight="1">
      <c r="A97" s="104"/>
      <c r="B97" s="106"/>
      <c r="C97" s="105"/>
      <c r="D97" s="106"/>
      <c r="E97" s="105"/>
      <c r="F97" s="105"/>
      <c r="G97" s="105"/>
      <c r="J97" s="104"/>
      <c r="K97" s="104"/>
      <c r="L97" s="104"/>
    </row>
    <row r="98" ht="15.75" customHeight="1">
      <c r="A98" s="104"/>
      <c r="B98" s="106"/>
      <c r="C98" s="105"/>
      <c r="D98" s="106"/>
      <c r="E98" s="107"/>
      <c r="F98" s="107"/>
      <c r="G98" s="107"/>
      <c r="J98" s="104"/>
      <c r="K98" s="104"/>
      <c r="L98" s="104"/>
    </row>
    <row r="99" ht="15.75" customHeight="1">
      <c r="A99" s="104"/>
      <c r="B99" s="106"/>
      <c r="C99" s="105"/>
      <c r="D99" s="106"/>
      <c r="E99" s="107"/>
      <c r="F99" s="107"/>
      <c r="G99" s="107"/>
      <c r="J99" s="104"/>
      <c r="K99" s="104"/>
      <c r="L99" s="104"/>
    </row>
    <row r="100" ht="15.75" customHeight="1">
      <c r="A100" s="104"/>
      <c r="B100" s="106"/>
      <c r="C100" s="105"/>
      <c r="D100" s="106"/>
      <c r="E100" s="107"/>
      <c r="F100" s="107"/>
      <c r="G100" s="107"/>
      <c r="J100" s="104"/>
      <c r="K100" s="104"/>
      <c r="L100" s="104"/>
    </row>
    <row r="101" ht="15.75" customHeight="1">
      <c r="A101" s="104"/>
      <c r="B101" s="106"/>
      <c r="C101" s="105"/>
      <c r="D101" s="106"/>
      <c r="E101" s="107"/>
      <c r="F101" s="107"/>
      <c r="G101" s="107"/>
    </row>
    <row r="102" ht="15.75" customHeight="1">
      <c r="A102" s="104"/>
      <c r="B102" s="104"/>
      <c r="D102" s="104"/>
    </row>
    <row r="103" ht="15.75" customHeight="1">
      <c r="A103" s="104"/>
      <c r="B103" s="104"/>
      <c r="D103" s="104"/>
    </row>
    <row r="104" ht="15.75" customHeight="1">
      <c r="A104" s="104"/>
      <c r="B104" s="104"/>
      <c r="D104" s="104"/>
    </row>
    <row r="105" ht="15.75" customHeight="1">
      <c r="A105" s="104"/>
      <c r="B105" s="104"/>
      <c r="D105" s="104"/>
    </row>
    <row r="106" ht="15.75" customHeight="1">
      <c r="A106" s="104"/>
      <c r="B106" s="104"/>
      <c r="D106" s="104"/>
    </row>
    <row r="107" ht="15.75" customHeight="1">
      <c r="A107" s="104"/>
      <c r="B107" s="104"/>
      <c r="D107" s="104"/>
    </row>
    <row r="108" ht="15.75" customHeight="1">
      <c r="A108" s="104"/>
      <c r="B108" s="104"/>
      <c r="D108" s="104"/>
    </row>
    <row r="109" ht="15.75" customHeight="1">
      <c r="A109" s="104"/>
      <c r="B109" s="104"/>
      <c r="D109" s="104"/>
    </row>
    <row r="110" ht="15.75" customHeight="1">
      <c r="A110" s="104"/>
      <c r="B110" s="104"/>
      <c r="D110" s="104"/>
    </row>
    <row r="111" ht="15.75" customHeight="1">
      <c r="A111" s="104"/>
      <c r="B111" s="104"/>
      <c r="D111" s="104"/>
    </row>
    <row r="112" ht="15.75" customHeight="1">
      <c r="A112" s="104"/>
      <c r="B112" s="104"/>
      <c r="D112" s="104"/>
    </row>
    <row r="113" ht="15.75" customHeight="1">
      <c r="A113" s="104"/>
      <c r="B113" s="104"/>
      <c r="D113" s="104"/>
    </row>
    <row r="114" ht="15.75" customHeight="1">
      <c r="A114" s="104"/>
      <c r="B114" s="104"/>
      <c r="D114" s="104"/>
    </row>
    <row r="115" ht="15.75" customHeight="1">
      <c r="A115" s="104"/>
      <c r="B115" s="104"/>
      <c r="D115" s="104"/>
    </row>
    <row r="116" ht="15.75" customHeight="1">
      <c r="A116" s="104"/>
      <c r="B116" s="104"/>
      <c r="D116" s="104"/>
    </row>
    <row r="117" ht="15.75" customHeight="1">
      <c r="A117" s="104"/>
      <c r="B117" s="104"/>
      <c r="D117" s="104"/>
    </row>
    <row r="118" ht="15.75" customHeight="1">
      <c r="A118" s="104"/>
      <c r="B118" s="104"/>
      <c r="D118" s="104"/>
    </row>
    <row r="119" ht="15.75" customHeight="1">
      <c r="A119" s="104"/>
      <c r="B119" s="104"/>
      <c r="D119" s="104"/>
    </row>
    <row r="120" ht="15.75" customHeight="1">
      <c r="A120" s="104"/>
      <c r="B120" s="104"/>
      <c r="D120" s="104"/>
    </row>
    <row r="121" ht="15.75" customHeight="1">
      <c r="A121" s="104"/>
      <c r="B121" s="104"/>
      <c r="D121" s="104"/>
    </row>
    <row r="122" ht="15.75" customHeight="1">
      <c r="A122" s="104"/>
      <c r="B122" s="104"/>
      <c r="D122" s="104"/>
    </row>
    <row r="123" ht="15.75" customHeight="1">
      <c r="A123" s="104"/>
      <c r="B123" s="104"/>
      <c r="D123" s="104"/>
    </row>
    <row r="124" ht="15.75" customHeight="1">
      <c r="A124" s="104"/>
      <c r="B124" s="104"/>
      <c r="D124" s="104"/>
    </row>
    <row r="125" ht="15.75" customHeight="1">
      <c r="A125" s="104"/>
      <c r="B125" s="104"/>
      <c r="D125" s="104"/>
    </row>
    <row r="126" ht="15.75" customHeight="1">
      <c r="A126" s="104"/>
      <c r="B126" s="104"/>
      <c r="D126" s="104"/>
    </row>
    <row r="127" ht="15.75" customHeight="1">
      <c r="A127" s="104"/>
      <c r="B127" s="104"/>
      <c r="D127" s="104"/>
    </row>
    <row r="128" ht="15.75" customHeight="1">
      <c r="A128" s="104"/>
      <c r="B128" s="104"/>
      <c r="D128" s="104"/>
    </row>
    <row r="129" ht="15.75" customHeight="1">
      <c r="A129" s="104"/>
      <c r="B129" s="104"/>
      <c r="D129" s="104"/>
    </row>
    <row r="130" ht="15.75" customHeight="1">
      <c r="A130" s="104"/>
      <c r="B130" s="104"/>
      <c r="D130" s="104"/>
    </row>
    <row r="131" ht="15.75" customHeight="1">
      <c r="A131" s="104"/>
      <c r="B131" s="104"/>
      <c r="D131" s="104"/>
    </row>
    <row r="132" ht="15.75" customHeight="1">
      <c r="A132" s="104"/>
      <c r="B132" s="104"/>
      <c r="D132" s="104"/>
    </row>
    <row r="133" ht="15.75" customHeight="1">
      <c r="A133" s="104"/>
      <c r="B133" s="104"/>
      <c r="D133" s="104"/>
    </row>
    <row r="134" ht="15.75" customHeight="1">
      <c r="A134" s="104"/>
      <c r="B134" s="104"/>
      <c r="D134" s="104"/>
    </row>
    <row r="135" ht="15.75" customHeight="1">
      <c r="A135" s="104"/>
      <c r="B135" s="104"/>
      <c r="D135" s="104"/>
    </row>
    <row r="136" ht="15.75" customHeight="1">
      <c r="A136" s="104"/>
      <c r="B136" s="104"/>
      <c r="D136" s="104"/>
    </row>
    <row r="137" ht="15.75" customHeight="1">
      <c r="A137" s="104"/>
      <c r="B137" s="104"/>
      <c r="D137" s="104"/>
    </row>
    <row r="138" ht="15.75" customHeight="1">
      <c r="A138" s="104"/>
      <c r="B138" s="104"/>
      <c r="D138" s="104"/>
    </row>
    <row r="139" ht="15.75" customHeight="1">
      <c r="A139" s="104"/>
      <c r="B139" s="104"/>
      <c r="D139" s="104"/>
    </row>
    <row r="140" ht="15.75" customHeight="1">
      <c r="A140" s="104"/>
      <c r="B140" s="104"/>
      <c r="D140" s="104"/>
    </row>
    <row r="141" ht="15.75" customHeight="1">
      <c r="A141" s="104"/>
      <c r="B141" s="104"/>
      <c r="D141" s="104"/>
    </row>
    <row r="142" ht="15.75" customHeight="1">
      <c r="A142" s="104"/>
      <c r="B142" s="104"/>
      <c r="D142" s="104"/>
    </row>
    <row r="143" ht="15.75" customHeight="1">
      <c r="A143" s="104"/>
      <c r="B143" s="104"/>
      <c r="D143" s="104"/>
    </row>
    <row r="144" ht="15.75" customHeight="1">
      <c r="A144" s="104"/>
      <c r="B144" s="104"/>
      <c r="D144" s="104"/>
    </row>
    <row r="145" ht="15.75" customHeight="1">
      <c r="A145" s="104"/>
      <c r="B145" s="104"/>
      <c r="D145" s="104"/>
    </row>
    <row r="146" ht="15.75" customHeight="1">
      <c r="A146" s="104"/>
      <c r="B146" s="104"/>
      <c r="D146" s="104"/>
    </row>
    <row r="147" ht="15.75" customHeight="1">
      <c r="A147" s="104"/>
      <c r="B147" s="104"/>
      <c r="D147" s="104"/>
    </row>
    <row r="148" ht="15.75" customHeight="1">
      <c r="A148" s="104"/>
      <c r="B148" s="104"/>
      <c r="D148" s="104"/>
    </row>
    <row r="149" ht="15.75" customHeight="1">
      <c r="A149" s="104"/>
      <c r="B149" s="104"/>
      <c r="D149" s="104"/>
    </row>
    <row r="150" ht="15.75" customHeight="1">
      <c r="A150" s="104"/>
      <c r="B150" s="104"/>
      <c r="D150" s="104"/>
    </row>
    <row r="151" ht="15.75" customHeight="1">
      <c r="A151" s="104"/>
      <c r="B151" s="104"/>
      <c r="D151" s="104"/>
    </row>
    <row r="152" ht="15.75" customHeight="1">
      <c r="A152" s="104"/>
      <c r="B152" s="104"/>
      <c r="D152" s="104"/>
    </row>
    <row r="153" ht="15.75" customHeight="1">
      <c r="A153" s="104"/>
      <c r="B153" s="104"/>
      <c r="D153" s="104"/>
    </row>
    <row r="154" ht="15.75" customHeight="1">
      <c r="A154" s="104"/>
      <c r="B154" s="104"/>
      <c r="D154" s="104"/>
    </row>
    <row r="155" ht="15.75" customHeight="1">
      <c r="A155" s="104"/>
      <c r="B155" s="104"/>
      <c r="D155" s="104"/>
    </row>
    <row r="156" ht="15.75" customHeight="1">
      <c r="A156" s="104"/>
      <c r="B156" s="104"/>
      <c r="D156" s="104"/>
    </row>
    <row r="157" ht="15.75" customHeight="1">
      <c r="A157" s="104"/>
      <c r="B157" s="104"/>
      <c r="D157" s="104"/>
    </row>
    <row r="158" ht="15.75" customHeight="1">
      <c r="A158" s="104"/>
      <c r="B158" s="104"/>
      <c r="D158" s="104"/>
    </row>
    <row r="159" ht="15.75" customHeight="1">
      <c r="A159" s="104"/>
      <c r="B159" s="104"/>
      <c r="D159" s="104"/>
    </row>
    <row r="160" ht="15.75" customHeight="1">
      <c r="A160" s="104"/>
      <c r="B160" s="104"/>
      <c r="D160" s="104"/>
    </row>
    <row r="161" ht="15.75" customHeight="1">
      <c r="A161" s="104"/>
      <c r="B161" s="104"/>
      <c r="D161" s="104"/>
    </row>
    <row r="162" ht="15.75" customHeight="1">
      <c r="A162" s="104"/>
      <c r="B162" s="104"/>
      <c r="D162" s="104"/>
    </row>
    <row r="163" ht="15.75" customHeight="1">
      <c r="A163" s="104"/>
      <c r="B163" s="104"/>
      <c r="D163" s="104"/>
    </row>
    <row r="164" ht="15.75" customHeight="1">
      <c r="A164" s="104"/>
      <c r="B164" s="104"/>
      <c r="D164" s="104"/>
    </row>
    <row r="165" ht="15.75" customHeight="1">
      <c r="A165" s="104"/>
      <c r="B165" s="104"/>
      <c r="D165" s="104"/>
    </row>
    <row r="166" ht="15.75" customHeight="1">
      <c r="A166" s="104"/>
      <c r="B166" s="104"/>
      <c r="D166" s="104"/>
    </row>
    <row r="167" ht="15.75" customHeight="1">
      <c r="A167" s="104"/>
      <c r="B167" s="104"/>
      <c r="D167" s="104"/>
    </row>
    <row r="168" ht="15.75" customHeight="1">
      <c r="A168" s="104"/>
      <c r="B168" s="104"/>
      <c r="D168" s="104"/>
    </row>
    <row r="169" ht="15.75" customHeight="1">
      <c r="A169" s="104"/>
      <c r="B169" s="104"/>
      <c r="D169" s="104"/>
    </row>
    <row r="170" ht="15.75" customHeight="1">
      <c r="A170" s="104"/>
      <c r="B170" s="104"/>
      <c r="D170" s="104"/>
    </row>
    <row r="171" ht="15.75" customHeight="1">
      <c r="A171" s="104"/>
      <c r="B171" s="104"/>
      <c r="D171" s="104"/>
    </row>
    <row r="172" ht="15.75" customHeight="1">
      <c r="A172" s="104"/>
      <c r="B172" s="104"/>
      <c r="D172" s="104"/>
    </row>
    <row r="173" ht="15.75" customHeight="1">
      <c r="A173" s="104"/>
      <c r="B173" s="104"/>
      <c r="D173" s="104"/>
    </row>
    <row r="174" ht="15.75" customHeight="1">
      <c r="A174" s="104"/>
      <c r="B174" s="104"/>
      <c r="D174" s="104"/>
    </row>
    <row r="175" ht="15.75" customHeight="1">
      <c r="A175" s="104"/>
      <c r="B175" s="104"/>
      <c r="D175" s="104"/>
    </row>
    <row r="176" ht="15.75" customHeight="1">
      <c r="A176" s="104"/>
      <c r="B176" s="104"/>
      <c r="D176" s="104"/>
    </row>
    <row r="177" ht="15.75" customHeight="1">
      <c r="A177" s="104"/>
      <c r="B177" s="104"/>
      <c r="D177" s="104"/>
    </row>
    <row r="178" ht="15.75" customHeight="1">
      <c r="A178" s="104"/>
      <c r="B178" s="104"/>
      <c r="D178" s="104"/>
    </row>
    <row r="179" ht="15.75" customHeight="1">
      <c r="A179" s="104"/>
      <c r="B179" s="104"/>
      <c r="D179" s="104"/>
    </row>
    <row r="180" ht="15.75" customHeight="1">
      <c r="A180" s="104"/>
      <c r="B180" s="104"/>
      <c r="D180" s="104"/>
    </row>
    <row r="181" ht="15.75" customHeight="1">
      <c r="A181" s="104"/>
      <c r="B181" s="104"/>
      <c r="D181" s="104"/>
    </row>
    <row r="182" ht="15.75" customHeight="1">
      <c r="A182" s="104"/>
      <c r="B182" s="104"/>
      <c r="D182" s="104"/>
    </row>
    <row r="183" ht="15.75" customHeight="1">
      <c r="A183" s="104"/>
      <c r="B183" s="104"/>
      <c r="D183" s="104"/>
    </row>
    <row r="184" ht="15.75" customHeight="1">
      <c r="A184" s="104"/>
      <c r="B184" s="104"/>
      <c r="D184" s="104"/>
    </row>
    <row r="185" ht="15.75" customHeight="1">
      <c r="A185" s="104"/>
      <c r="B185" s="104"/>
      <c r="D185" s="104"/>
    </row>
    <row r="186" ht="15.75" customHeight="1">
      <c r="A186" s="104"/>
      <c r="B186" s="104"/>
      <c r="D186" s="104"/>
    </row>
    <row r="187" ht="15.75" customHeight="1">
      <c r="A187" s="104"/>
      <c r="B187" s="104"/>
      <c r="D187" s="104"/>
    </row>
    <row r="188" ht="15.75" customHeight="1">
      <c r="A188" s="104"/>
      <c r="B188" s="104"/>
      <c r="D188" s="104"/>
    </row>
    <row r="189" ht="15.75" customHeight="1">
      <c r="A189" s="104"/>
      <c r="B189" s="104"/>
      <c r="D189" s="104"/>
    </row>
    <row r="190" ht="15.75" customHeight="1">
      <c r="A190" s="104"/>
      <c r="B190" s="104"/>
      <c r="D190" s="104"/>
    </row>
    <row r="191" ht="15.75" customHeight="1">
      <c r="A191" s="104"/>
      <c r="B191" s="104"/>
      <c r="D191" s="104"/>
    </row>
    <row r="192" ht="15.75" customHeight="1">
      <c r="A192" s="104"/>
      <c r="B192" s="104"/>
      <c r="D192" s="104"/>
    </row>
    <row r="193" ht="15.75" customHeight="1">
      <c r="A193" s="104"/>
      <c r="B193" s="104"/>
      <c r="D193" s="104"/>
    </row>
    <row r="194" ht="15.75" customHeight="1">
      <c r="A194" s="104"/>
      <c r="B194" s="104"/>
      <c r="D194" s="104"/>
    </row>
    <row r="195" ht="15.75" customHeight="1">
      <c r="A195" s="104"/>
      <c r="B195" s="104"/>
      <c r="D195" s="104"/>
    </row>
    <row r="196" ht="15.75" customHeight="1">
      <c r="A196" s="104"/>
      <c r="B196" s="104"/>
      <c r="D196" s="104"/>
    </row>
    <row r="197" ht="15.75" customHeight="1">
      <c r="A197" s="104"/>
      <c r="B197" s="104"/>
      <c r="D197" s="104"/>
    </row>
    <row r="198" ht="15.75" customHeight="1">
      <c r="A198" s="104"/>
      <c r="B198" s="104"/>
      <c r="D198" s="104"/>
    </row>
    <row r="199" ht="15.75" customHeight="1">
      <c r="A199" s="104"/>
      <c r="B199" s="104"/>
      <c r="D199" s="104"/>
    </row>
    <row r="200" ht="15.75" customHeight="1">
      <c r="A200" s="104"/>
      <c r="B200" s="104"/>
      <c r="D200" s="104"/>
    </row>
    <row r="201" ht="15.75" customHeight="1">
      <c r="A201" s="104"/>
      <c r="B201" s="104"/>
      <c r="D201" s="104"/>
    </row>
    <row r="202" ht="15.75" customHeight="1">
      <c r="A202" s="104"/>
      <c r="B202" s="104"/>
      <c r="D202" s="104"/>
    </row>
    <row r="203" ht="15.75" customHeight="1">
      <c r="A203" s="104"/>
      <c r="B203" s="104"/>
      <c r="D203" s="104"/>
    </row>
    <row r="204" ht="15.75" customHeight="1">
      <c r="A204" s="104"/>
      <c r="B204" s="104"/>
      <c r="D204" s="104"/>
    </row>
    <row r="205" ht="15.75" customHeight="1">
      <c r="A205" s="104"/>
      <c r="B205" s="104"/>
      <c r="D205" s="104"/>
    </row>
    <row r="206" ht="15.75" customHeight="1">
      <c r="A206" s="104"/>
      <c r="B206" s="104"/>
      <c r="D206" s="104"/>
    </row>
    <row r="207" ht="15.75" customHeight="1">
      <c r="A207" s="104"/>
      <c r="B207" s="104"/>
      <c r="D207" s="104"/>
    </row>
    <row r="208" ht="15.75" customHeight="1">
      <c r="A208" s="104"/>
      <c r="B208" s="104"/>
      <c r="D208" s="104"/>
    </row>
    <row r="209" ht="15.75" customHeight="1">
      <c r="A209" s="104"/>
      <c r="B209" s="104"/>
      <c r="D209" s="104"/>
    </row>
    <row r="210" ht="15.75" customHeight="1">
      <c r="A210" s="104"/>
      <c r="B210" s="104"/>
      <c r="D210" s="104"/>
    </row>
    <row r="211" ht="15.75" customHeight="1">
      <c r="A211" s="104"/>
      <c r="B211" s="104"/>
      <c r="D211" s="104"/>
    </row>
    <row r="212" ht="15.75" customHeight="1">
      <c r="A212" s="104"/>
      <c r="B212" s="104"/>
      <c r="D212" s="104"/>
    </row>
    <row r="213" ht="15.75" customHeight="1">
      <c r="A213" s="104"/>
      <c r="B213" s="104"/>
      <c r="D213" s="104"/>
    </row>
    <row r="214" ht="15.75" customHeight="1">
      <c r="A214" s="104"/>
      <c r="B214" s="104"/>
      <c r="D214" s="104"/>
    </row>
    <row r="215" ht="15.75" customHeight="1">
      <c r="A215" s="104"/>
      <c r="B215" s="104"/>
      <c r="D215" s="104"/>
    </row>
    <row r="216" ht="15.75" customHeight="1">
      <c r="A216" s="104"/>
      <c r="B216" s="104"/>
      <c r="D216" s="104"/>
    </row>
    <row r="217" ht="15.75" customHeight="1">
      <c r="A217" s="104"/>
      <c r="B217" s="104"/>
      <c r="D217" s="104"/>
    </row>
    <row r="218" ht="15.75" customHeight="1">
      <c r="A218" s="104"/>
      <c r="B218" s="104"/>
      <c r="D218" s="104"/>
    </row>
    <row r="219" ht="15.75" customHeight="1">
      <c r="A219" s="104"/>
      <c r="B219" s="104"/>
      <c r="D219" s="104"/>
    </row>
    <row r="220" ht="15.75" customHeight="1">
      <c r="A220" s="104"/>
      <c r="B220" s="104"/>
      <c r="D220" s="104"/>
    </row>
    <row r="221" ht="15.75" customHeight="1">
      <c r="A221" s="104"/>
      <c r="B221" s="104"/>
      <c r="D221" s="104"/>
    </row>
    <row r="222" ht="15.75" customHeight="1">
      <c r="A222" s="104"/>
      <c r="B222" s="104"/>
      <c r="D222" s="104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1:G1"/>
  </mergeCells>
  <hyperlinks>
    <hyperlink display="PraAutP1" location="Pr3P1!A1" ref="G7"/>
    <hyperlink display="N1AutP3" location="N1P3!A1" ref="G8"/>
    <hyperlink display="N1AutP4" location="N1P4!A1" ref="G9"/>
    <hyperlink display="N1MakP5" location="N1P5!A1" ref="G10"/>
    <hyperlink display="PraAutP2" location="Pr3P2!A1" ref="G16"/>
    <hyperlink display="N2AutP3" location="N2P3!A1" ref="G17"/>
    <hyperlink display="N2MakP4" location="N2P4!A1" ref="G18"/>
    <hyperlink display="N2AutP5" location="N2P5!A1" ref="G19"/>
    <hyperlink display="N3AutP3" location="N3P3!A1" ref="G22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13.5"/>
    <col customWidth="1" min="7" max="9" width="7.88"/>
    <col customWidth="1" min="10" max="10" width="10.2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231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238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41">
        <f>BACH!K10</f>
        <v>8</v>
      </c>
      <c r="G6" s="142">
        <f>F6/2</f>
        <v>4</v>
      </c>
      <c r="H6" s="142">
        <f>F6/4</f>
        <v>2</v>
      </c>
      <c r="I6" s="142">
        <f>F6/F6</f>
        <v>1</v>
      </c>
      <c r="J6" s="142"/>
    </row>
    <row r="7" ht="15.75" customHeight="1">
      <c r="A7" s="140"/>
      <c r="B7" s="140" t="s">
        <v>11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((PLANTILLA!Tot_alumnos*F7)+(PLANTILLA!X_parejas*G7)+(PLANTILLA!x_equipo_4* H7)+(PLANTILLA!Grupal*I7))*E7</f>
        <v>0</v>
      </c>
    </row>
    <row r="8" ht="15.75" customHeight="1">
      <c r="A8" s="148" t="s">
        <v>244</v>
      </c>
      <c r="B8" s="148" t="s">
        <v>14</v>
      </c>
      <c r="C8" s="106">
        <v>1.0</v>
      </c>
      <c r="D8" s="105" t="s">
        <v>243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((PLANTILLA!Tot_alumnos*F8)+(PLANTILLA!X_parejas*G8)+(PLANTILLA!x_equipo_4* H8)+(PLANTILLA!Grupal*I8))*E8</f>
        <v>0</v>
      </c>
    </row>
    <row r="9" ht="15.75" customHeight="1">
      <c r="A9" s="148" t="s">
        <v>244</v>
      </c>
      <c r="B9" s="148" t="s">
        <v>15</v>
      </c>
      <c r="C9" s="106">
        <v>1.0</v>
      </c>
      <c r="D9" s="105" t="s">
        <v>243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((PLANTILLA!Tot_alumnos*F9)+(PLANTILLA!X_parejas*G9)+(PLANTILLA!x_equipo_4* H9)+(PLANTILLA!Grupal*I9))*E9</f>
        <v>0</v>
      </c>
    </row>
    <row r="10" ht="15.75" customHeight="1">
      <c r="A10" s="148" t="s">
        <v>244</v>
      </c>
      <c r="B10" s="148" t="s">
        <v>16</v>
      </c>
      <c r="C10" s="106">
        <v>1.0</v>
      </c>
      <c r="D10" s="105" t="s">
        <v>243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((PLANTILLA!Tot_alumnos*F10)+(PLANTILLA!X_parejas*G10)+(PLANTILLA!x_equipo_4* H10)+(PLANTILLA!Grupal*I10))*E10</f>
        <v>0</v>
      </c>
    </row>
    <row r="11" ht="15.75" customHeight="1">
      <c r="A11" s="148" t="s">
        <v>244</v>
      </c>
      <c r="B11" s="148" t="s">
        <v>17</v>
      </c>
      <c r="C11" s="106">
        <v>1.0</v>
      </c>
      <c r="D11" s="105" t="s">
        <v>243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((PLANTILLA!Tot_alumnos*F11)+(PLANTILLA!X_parejas*G11)+(PLANTILLA!x_equipo_4* H11)+(PLANTILLA!Grupal*I11))*E11</f>
        <v>0</v>
      </c>
    </row>
    <row r="12" ht="15.75" customHeight="1">
      <c r="A12" s="148" t="s">
        <v>244</v>
      </c>
      <c r="B12" s="148" t="s">
        <v>18</v>
      </c>
      <c r="C12" s="106">
        <v>1.0</v>
      </c>
      <c r="D12" s="105" t="s">
        <v>243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((PLANTILLA!Tot_alumnos*F12)+(PLANTILLA!X_parejas*G12)+(PLANTILLA!x_equipo_4* H12)+(PLANTILLA!Grupal*I12))*E12</f>
        <v>0</v>
      </c>
    </row>
    <row r="13" ht="15.75" customHeight="1">
      <c r="A13" s="148" t="s">
        <v>244</v>
      </c>
      <c r="B13" s="148" t="s">
        <v>19</v>
      </c>
      <c r="C13" s="106">
        <v>1.0</v>
      </c>
      <c r="D13" s="105" t="s">
        <v>245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((PLANTILLA!Tot_alumnos*F13)+(PLANTILLA!X_parejas*G13)+(PLANTILLA!x_equipo_4* H13)+(PLANTILLA!Grupal*I13))*E13</f>
        <v>0</v>
      </c>
    </row>
    <row r="14" ht="15.75" customHeight="1">
      <c r="A14" s="148" t="s">
        <v>244</v>
      </c>
      <c r="B14" s="148" t="s">
        <v>20</v>
      </c>
      <c r="C14" s="106">
        <v>1.0</v>
      </c>
      <c r="D14" s="105" t="s">
        <v>243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((PLANTILLA!Tot_alumnos*F14)+(PLANTILLA!X_parejas*G14)+(PLANTILLA!x_equipo_4* H14)+(PLANTILLA!Grupal*I14))*E14</f>
        <v>0</v>
      </c>
    </row>
    <row r="15" ht="15.75" customHeight="1">
      <c r="A15" s="148" t="s">
        <v>244</v>
      </c>
      <c r="B15" s="148" t="s">
        <v>21</v>
      </c>
      <c r="C15" s="106">
        <v>1.0</v>
      </c>
      <c r="D15" s="105" t="s">
        <v>243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((PLANTILLA!Tot_alumnos*F15)+(PLANTILLA!X_parejas*G15)+(PLANTILLA!x_equipo_4* H15)+(PLANTILLA!Grupal*I15))*E15</f>
        <v>0</v>
      </c>
    </row>
    <row r="16" ht="15.75" customHeight="1">
      <c r="A16" s="148" t="s">
        <v>244</v>
      </c>
      <c r="B16" s="148" t="s">
        <v>22</v>
      </c>
      <c r="C16" s="106">
        <v>1.0</v>
      </c>
      <c r="D16" s="105" t="s">
        <v>243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((PLANTILLA!Tot_alumnos*F16)+(PLANTILLA!X_parejas*G16)+(PLANTILLA!x_equipo_4* H16)+(PLANTILLA!Grupal*I16))*E16</f>
        <v>0</v>
      </c>
    </row>
    <row r="17" ht="15.75" customHeight="1">
      <c r="A17" s="148" t="s">
        <v>244</v>
      </c>
      <c r="B17" s="148" t="s">
        <v>23</v>
      </c>
      <c r="C17" s="149">
        <v>1.0</v>
      </c>
      <c r="D17" s="150" t="s">
        <v>151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((PLANTILLA!Tot_alumnos*F17)+(PLANTILLA!X_parejas*G17)+(PLANTILLA!x_equipo_4* H17)+(PLANTILLA!Grupal*I17))*E17</f>
        <v>0</v>
      </c>
    </row>
    <row r="18" ht="15.75" customHeight="1">
      <c r="A18" s="148" t="s">
        <v>244</v>
      </c>
      <c r="B18" s="148" t="s">
        <v>24</v>
      </c>
      <c r="C18" s="106">
        <v>1.0</v>
      </c>
      <c r="D18" s="105" t="s">
        <v>243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((PLANTILLA!Tot_alumnos*F18)+(PLANTILLA!X_parejas*G18)+(PLANTILLA!x_equipo_4* H18)+(PLANTILLA!Grupal*I18))*E18</f>
        <v>0</v>
      </c>
    </row>
    <row r="19" ht="15.75" customHeight="1">
      <c r="A19" s="148" t="s">
        <v>244</v>
      </c>
      <c r="B19" s="151" t="s">
        <v>25</v>
      </c>
      <c r="C19" s="106">
        <v>1.0</v>
      </c>
      <c r="D19" s="105" t="s">
        <v>243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((PLANTILLA!Tot_alumnos*F19)+(PLANTILLA!X_parejas*G19)+(PLANTILLA!x_equipo_4* H19)+(PLANTILLA!Grupal*I19))*E19</f>
        <v>0</v>
      </c>
    </row>
    <row r="20" ht="15.75" customHeight="1">
      <c r="A20" s="148" t="s">
        <v>244</v>
      </c>
      <c r="B20" s="152" t="s">
        <v>26</v>
      </c>
      <c r="C20" s="106">
        <v>1.0</v>
      </c>
      <c r="D20" s="105" t="s">
        <v>151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((PLANTILLA!Tot_alumnos*F20)+(PLANTILLA!X_parejas*G20)+(PLANTILLA!x_equipo_4* H20)+(PLANTILLA!Grupal*I20))*E20</f>
        <v>0</v>
      </c>
    </row>
    <row r="21" ht="15.75" customHeight="1">
      <c r="A21" s="148" t="s">
        <v>244</v>
      </c>
      <c r="B21" s="148" t="s">
        <v>27</v>
      </c>
      <c r="C21" s="106">
        <v>1.0</v>
      </c>
      <c r="D21" s="105" t="s">
        <v>243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((PLANTILLA!Tot_alumnos*F21)+(PLANTILLA!X_parejas*G21)+(PLANTILLA!x_equipo_4* H21)+(PLANTILLA!Grupal*I21))*E21</f>
        <v>0</v>
      </c>
    </row>
    <row r="22" ht="15.75" customHeight="1">
      <c r="A22" s="148" t="s">
        <v>244</v>
      </c>
      <c r="B22" s="148" t="s">
        <v>28</v>
      </c>
      <c r="C22" s="106">
        <v>1.0</v>
      </c>
      <c r="D22" s="105" t="s">
        <v>243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((PLANTILLA!Tot_alumnos*F22)+(PLANTILLA!X_parejas*G22)+(PLANTILLA!x_equipo_4* H22)+(PLANTILLA!Grupal*I22))*E22</f>
        <v>0</v>
      </c>
    </row>
    <row r="23" ht="15.75" customHeight="1">
      <c r="A23" s="148" t="s">
        <v>244</v>
      </c>
      <c r="B23" s="148" t="s">
        <v>29</v>
      </c>
      <c r="C23" s="106">
        <v>1.0</v>
      </c>
      <c r="D23" s="105" t="s">
        <v>151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((PLANTILLA!Tot_alumnos*F23)+(PLANTILLA!X_parejas*G23)+(PLANTILLA!x_equipo_4* H23)+(PLANTILLA!Grupal*I23))*E23</f>
        <v>0</v>
      </c>
    </row>
    <row r="24" ht="15.75" customHeight="1">
      <c r="A24" s="148" t="s">
        <v>244</v>
      </c>
      <c r="B24" s="148" t="s">
        <v>30</v>
      </c>
      <c r="C24" s="106">
        <v>1.0</v>
      </c>
      <c r="D24" s="105" t="s">
        <v>243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((PLANTILLA!Tot_alumnos*F24)+(PLANTILLA!X_parejas*G24)+(PLANTILLA!x_equipo_4* H24)+(PLANTILLA!Grupal*I24))*E24</f>
        <v>0</v>
      </c>
    </row>
    <row r="25" ht="15.75" customHeight="1">
      <c r="A25" s="148" t="s">
        <v>244</v>
      </c>
      <c r="B25" s="148" t="s">
        <v>31</v>
      </c>
      <c r="C25" s="106">
        <v>1.0</v>
      </c>
      <c r="D25" s="105" t="s">
        <v>243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((PLANTILLA!Tot_alumnos*F25)+(PLANTILLA!X_parejas*G25)+(PLANTILLA!x_equipo_4* H25)+(PLANTILLA!Grupal*I25))*E25</f>
        <v>0</v>
      </c>
    </row>
    <row r="26" ht="15.75" customHeight="1">
      <c r="A26" s="148" t="s">
        <v>244</v>
      </c>
      <c r="B26" s="148" t="s">
        <v>32</v>
      </c>
      <c r="C26" s="106">
        <v>1.0</v>
      </c>
      <c r="D26" s="105" t="s">
        <v>151</v>
      </c>
      <c r="E26" s="104">
        <v>0.0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((PLANTILLA!Tot_alumnos*F26)+(PLANTILLA!X_parejas*G26)+(PLANTILLA!x_equipo_4* H26)+(PLANTILLA!Grupal*I26))*E26</f>
        <v>0</v>
      </c>
    </row>
    <row r="27" ht="15.75" customHeight="1">
      <c r="A27" s="148" t="s">
        <v>244</v>
      </c>
      <c r="B27" s="148" t="s">
        <v>33</v>
      </c>
      <c r="C27" s="106">
        <v>1.0</v>
      </c>
      <c r="D27" s="105" t="s">
        <v>243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((PLANTILLA!Tot_alumnos*F27)+(PLANTILLA!X_parejas*G27)+(PLANTILLA!x_equipo_4* H27)+(PLANTILLA!Grupal*I27))*E27</f>
        <v>0</v>
      </c>
    </row>
    <row r="28" ht="15.75" customHeight="1">
      <c r="A28" s="148" t="s">
        <v>244</v>
      </c>
      <c r="B28" s="148" t="s">
        <v>34</v>
      </c>
      <c r="C28" s="106">
        <v>1.0</v>
      </c>
      <c r="D28" s="105" t="s">
        <v>243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((PLANTILLA!Tot_alumnos*F28)+(PLANTILLA!X_parejas*G28)+(PLANTILLA!x_equipo_4* H28)+(PLANTILLA!Grupal*I28))*E28</f>
        <v>0</v>
      </c>
    </row>
    <row r="29" ht="15.75" customHeight="1">
      <c r="A29" s="148" t="s">
        <v>244</v>
      </c>
      <c r="B29" s="148" t="s">
        <v>35</v>
      </c>
      <c r="C29" s="106">
        <v>1.0</v>
      </c>
      <c r="D29" s="105" t="s">
        <v>246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((PLANTILLA!Tot_alumnos*F29)+(PLANTILLA!X_parejas*G29)+(PLANTILLA!x_equipo_4* H29)+(PLANTILLA!Grupal*I29))*E29</f>
        <v>0</v>
      </c>
    </row>
    <row r="30" ht="15.75" customHeight="1">
      <c r="A30" s="148" t="s">
        <v>244</v>
      </c>
      <c r="B30" s="148" t="s">
        <v>36</v>
      </c>
      <c r="C30" s="106">
        <v>1.0</v>
      </c>
      <c r="D30" s="105" t="s">
        <v>243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((PLANTILLA!Tot_alumnos*F30)+(PLANTILLA!X_parejas*G30)+(PLANTILLA!x_equipo_4* H30)+(PLANTILLA!Grupal*I30))*E30</f>
        <v>0</v>
      </c>
    </row>
    <row r="31" ht="15.75" customHeight="1">
      <c r="A31" s="148" t="s">
        <v>244</v>
      </c>
      <c r="B31" s="148" t="s">
        <v>37</v>
      </c>
      <c r="C31" s="106">
        <v>1.0</v>
      </c>
      <c r="D31" s="105" t="s">
        <v>243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((PLANTILLA!Tot_alumnos*F31)+(PLANTILLA!X_parejas*G31)+(PLANTILLA!x_equipo_4* H31)+(PLANTILLA!Grupal*I31))*E31</f>
        <v>0</v>
      </c>
    </row>
    <row r="32" ht="15.75" customHeight="1">
      <c r="A32" s="148" t="s">
        <v>244</v>
      </c>
      <c r="B32" s="148" t="s">
        <v>38</v>
      </c>
      <c r="C32" s="106">
        <v>1.0</v>
      </c>
      <c r="D32" s="105" t="s">
        <v>243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((PLANTILLA!Tot_alumnos*F32)+(PLANTILLA!X_parejas*G32)+(PLANTILLA!x_equipo_4* H32)+(PLANTILLA!Grupal*I32))*E32</f>
        <v>0</v>
      </c>
    </row>
    <row r="33" ht="15.75" customHeight="1">
      <c r="A33" s="148" t="s">
        <v>244</v>
      </c>
      <c r="B33" s="148" t="s">
        <v>39</v>
      </c>
      <c r="C33" s="106">
        <v>1.0</v>
      </c>
      <c r="D33" s="105" t="s">
        <v>243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((PLANTILLA!Tot_alumnos*F33)+(PLANTILLA!X_parejas*G33)+(PLANTILLA!x_equipo_4* H33)+(PLANTILLA!Grupal*I33))*E33</f>
        <v>0</v>
      </c>
    </row>
    <row r="34" ht="15.75" customHeight="1">
      <c r="A34" s="148"/>
      <c r="B34" s="148"/>
      <c r="C34" s="153"/>
      <c r="D34" s="154"/>
      <c r="E34" s="153">
        <v>0.0</v>
      </c>
      <c r="F34" s="154"/>
      <c r="G34" s="154"/>
      <c r="H34" s="154"/>
      <c r="I34" s="154"/>
      <c r="J34" s="155">
        <f>((PLANTILLA!Tot_alumnos*F34)+(PLANTILLA!X_parejas*G34)+(PLANTILLA!x_equipo_4* H34)+(PLANTILLA!Grupal*I34))*E34</f>
        <v>0</v>
      </c>
      <c r="K34" s="154"/>
    </row>
    <row r="35" ht="15.75" customHeight="1">
      <c r="A35" s="148"/>
      <c r="B35" s="148"/>
      <c r="C35" s="153"/>
      <c r="D35" s="154"/>
      <c r="E35" s="153">
        <v>0.0</v>
      </c>
      <c r="F35" s="154"/>
      <c r="G35" s="154"/>
      <c r="H35" s="154"/>
      <c r="I35" s="154"/>
      <c r="J35" s="155">
        <f>((PLANTILLA!Tot_alumnos*F35)+(PLANTILLA!X_parejas*G35)+(PLANTILLA!x_equipo_4* H35)+(PLANTILLA!Grupal*I35))*E35</f>
        <v>0</v>
      </c>
      <c r="K35" s="154"/>
    </row>
    <row r="36" ht="15.75" customHeight="1">
      <c r="A36" s="140"/>
      <c r="B36" s="140" t="s">
        <v>40</v>
      </c>
      <c r="C36" s="156"/>
      <c r="D36" s="156"/>
      <c r="E36" s="153">
        <v>1.0</v>
      </c>
      <c r="F36" s="154"/>
      <c r="G36" s="154"/>
      <c r="H36" s="154"/>
      <c r="I36" s="154"/>
      <c r="J36" s="155">
        <f>((PLANTILLA!Tot_alumnos*F36)+(PLANTILLA!X_parejas*G36)+(PLANTILLA!x_equipo_4* H36)+(PLANTILLA!Grupal*I36))*E36</f>
        <v>0</v>
      </c>
      <c r="K36" s="154"/>
    </row>
    <row r="37" ht="15.75" customHeight="1">
      <c r="A37" s="148" t="s">
        <v>247</v>
      </c>
      <c r="B37" s="148" t="s">
        <v>41</v>
      </c>
      <c r="C37" s="149">
        <v>1.0</v>
      </c>
      <c r="D37" s="105" t="s">
        <v>243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((PLANTILLA!Tot_alumnos*F37)+(PLANTILLA!X_parejas*G37)+(PLANTILLA!x_equipo_4* H37)+(PLANTILLA!Grupal*I37))*E37</f>
        <v>0</v>
      </c>
    </row>
    <row r="38" ht="15.75" customHeight="1">
      <c r="A38" s="148" t="s">
        <v>247</v>
      </c>
      <c r="B38" s="148" t="s">
        <v>42</v>
      </c>
      <c r="C38" s="149">
        <v>1.0</v>
      </c>
      <c r="D38" s="105" t="s">
        <v>243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((PLANTILLA!Tot_alumnos*F38)+(PLANTILLA!X_parejas*G38)+(PLANTILLA!x_equipo_4* H38)+(PLANTILLA!Grupal*I38))*E38</f>
        <v>0</v>
      </c>
    </row>
    <row r="39" ht="15.75" customHeight="1">
      <c r="A39" s="148" t="s">
        <v>247</v>
      </c>
      <c r="B39" s="148" t="s">
        <v>43</v>
      </c>
      <c r="C39" s="149">
        <v>1.0</v>
      </c>
      <c r="D39" s="150" t="s">
        <v>248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((PLANTILLA!Tot_alumnos*F39)+(PLANTILLA!X_parejas*G39)+(PLANTILLA!x_equipo_4* H39)+(PLANTILLA!Grupal*I39))*E39</f>
        <v>0</v>
      </c>
    </row>
    <row r="40" ht="15.75" customHeight="1">
      <c r="A40" s="148" t="s">
        <v>247</v>
      </c>
      <c r="B40" s="148" t="s">
        <v>44</v>
      </c>
      <c r="C40" s="149">
        <v>1.0</v>
      </c>
      <c r="D40" s="150" t="s">
        <v>248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((PLANTILLA!Tot_alumnos*F40)+(PLANTILLA!X_parejas*G40)+(PLANTILLA!x_equipo_4* H40)+(PLANTILLA!Grupal*I40))*E40</f>
        <v>0</v>
      </c>
    </row>
    <row r="41" ht="15.75" customHeight="1">
      <c r="A41" s="148" t="s">
        <v>247</v>
      </c>
      <c r="B41" s="148" t="s">
        <v>45</v>
      </c>
      <c r="C41" s="149">
        <v>1.0</v>
      </c>
      <c r="D41" s="150" t="s">
        <v>249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((PLANTILLA!Tot_alumnos*F41)+(PLANTILLA!X_parejas*G41)+(PLANTILLA!x_equipo_4* H41)+(PLANTILLA!Grupal*I41))*E41</f>
        <v>0</v>
      </c>
    </row>
    <row r="42" ht="15.75" customHeight="1">
      <c r="A42" s="148" t="s">
        <v>247</v>
      </c>
      <c r="B42" s="148" t="s">
        <v>46</v>
      </c>
      <c r="C42" s="149">
        <v>1.0</v>
      </c>
      <c r="D42" s="150" t="s">
        <v>248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((PLANTILLA!Tot_alumnos*F42)+(PLANTILLA!X_parejas*G42)+(PLANTILLA!x_equipo_4* H42)+(PLANTILLA!Grupal*I42))*E42</f>
        <v>0</v>
      </c>
    </row>
    <row r="43" ht="15.75" customHeight="1">
      <c r="A43" s="148" t="s">
        <v>247</v>
      </c>
      <c r="B43" s="148" t="s">
        <v>47</v>
      </c>
      <c r="C43" s="149">
        <v>1.0</v>
      </c>
      <c r="D43" s="150" t="s">
        <v>250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((PLANTILLA!Tot_alumnos*F43)+(PLANTILLA!X_parejas*G43)+(PLANTILLA!x_equipo_4* H43)+(PLANTILLA!Grupal*I43))*E43</f>
        <v>0</v>
      </c>
    </row>
    <row r="44" ht="15.75" customHeight="1">
      <c r="A44" s="148" t="s">
        <v>247</v>
      </c>
      <c r="B44" s="148" t="s">
        <v>48</v>
      </c>
      <c r="C44" s="149">
        <v>1.0</v>
      </c>
      <c r="D44" s="105" t="s">
        <v>243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((PLANTILLA!Tot_alumnos*F44)+(PLANTILLA!X_parejas*G44)+(PLANTILLA!x_equipo_4* H44)+(PLANTILLA!Grupal*I44))*E44</f>
        <v>0</v>
      </c>
    </row>
    <row r="45" ht="15.75" customHeight="1">
      <c r="A45" s="148" t="s">
        <v>247</v>
      </c>
      <c r="B45" s="148" t="s">
        <v>49</v>
      </c>
      <c r="C45" s="149">
        <v>1.0</v>
      </c>
      <c r="D45" s="105" t="s">
        <v>243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((PLANTILLA!Tot_alumnos*F45)+(PLANTILLA!X_parejas*G45)+(PLANTILLA!x_equipo_4* H45)+(PLANTILLA!Grupal*I45))*E45</f>
        <v>0</v>
      </c>
    </row>
    <row r="46" ht="15.75" customHeight="1">
      <c r="A46" s="148" t="s">
        <v>247</v>
      </c>
      <c r="B46" s="157" t="s">
        <v>50</v>
      </c>
      <c r="C46" s="149">
        <v>1.0</v>
      </c>
      <c r="D46" s="105" t="s">
        <v>243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((PLANTILLA!Tot_alumnos*F46)+(PLANTILLA!X_parejas*G46)+(PLANTILLA!x_equipo_4* H46)+(PLANTILLA!Grupal*I46))*E46</f>
        <v>0</v>
      </c>
    </row>
    <row r="47" ht="15.75" customHeight="1">
      <c r="A47" s="148" t="s">
        <v>247</v>
      </c>
      <c r="B47" s="158" t="s">
        <v>51</v>
      </c>
      <c r="C47" s="159">
        <v>1.0</v>
      </c>
      <c r="D47" s="160" t="s">
        <v>251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((PLANTILLA!Tot_alumnos*F47)+(PLANTILLA!X_parejas*G47)+(PLANTILLA!x_equipo_4* H47)+(PLANTILLA!Grupal*I47))*E47</f>
        <v>0</v>
      </c>
    </row>
    <row r="48" ht="15.75" customHeight="1">
      <c r="A48" s="148" t="s">
        <v>247</v>
      </c>
      <c r="B48" s="158" t="s">
        <v>52</v>
      </c>
      <c r="C48" s="159">
        <v>1.0</v>
      </c>
      <c r="D48" s="160" t="s">
        <v>252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((PLANTILLA!Tot_alumnos*F48)+(PLANTILLA!X_parejas*G48)+(PLANTILLA!x_equipo_4* H48)+(PLANTILLA!Grupal*I48))*E48</f>
        <v>0</v>
      </c>
    </row>
    <row r="49" ht="15.75" customHeight="1">
      <c r="A49" s="148" t="s">
        <v>247</v>
      </c>
      <c r="B49" s="158" t="s">
        <v>53</v>
      </c>
      <c r="C49" s="159">
        <v>1.0</v>
      </c>
      <c r="D49" s="160" t="s">
        <v>251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((PLANTILLA!Tot_alumnos*F49)+(PLANTILLA!X_parejas*G49)+(PLANTILLA!x_equipo_4* H49)+(PLANTILLA!Grupal*I49))*E49</f>
        <v>0</v>
      </c>
    </row>
    <row r="50" ht="15.75" customHeight="1">
      <c r="A50" s="148" t="s">
        <v>247</v>
      </c>
      <c r="B50" s="148" t="s">
        <v>54</v>
      </c>
      <c r="C50" s="149">
        <v>1.0</v>
      </c>
      <c r="D50" s="105" t="s">
        <v>243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((PLANTILLA!Tot_alumnos*F50)+(PLANTILLA!X_parejas*G50)+(PLANTILLA!x_equipo_4* H50)+(PLANTILLA!Grupal*I50))*E50</f>
        <v>0</v>
      </c>
    </row>
    <row r="51" ht="15.75" customHeight="1">
      <c r="A51" s="148" t="s">
        <v>247</v>
      </c>
      <c r="B51" s="148" t="s">
        <v>55</v>
      </c>
      <c r="C51" s="149">
        <v>1.0</v>
      </c>
      <c r="D51" s="105" t="s">
        <v>243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((PLANTILLA!Tot_alumnos*F51)+(PLANTILLA!X_parejas*G51)+(PLANTILLA!x_equipo_4* H51)+(PLANTILLA!Grupal*I51))*E51</f>
        <v>0</v>
      </c>
    </row>
    <row r="52" ht="15.75" customHeight="1">
      <c r="A52" s="148" t="s">
        <v>247</v>
      </c>
      <c r="B52" s="148" t="s">
        <v>56</v>
      </c>
      <c r="C52" s="149">
        <v>1.0</v>
      </c>
      <c r="D52" s="105" t="s">
        <v>243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((PLANTILLA!Tot_alumnos*F52)+(PLANTILLA!X_parejas*G52)+(PLANTILLA!x_equipo_4* H52)+(PLANTILLA!Grupal*I52))*E52</f>
        <v>0</v>
      </c>
    </row>
    <row r="53" ht="15.75" customHeight="1">
      <c r="A53" s="148" t="s">
        <v>247</v>
      </c>
      <c r="B53" s="148" t="s">
        <v>57</v>
      </c>
      <c r="C53" s="149">
        <v>1.0</v>
      </c>
      <c r="D53" s="105" t="s">
        <v>243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((PLANTILLA!Tot_alumnos*F53)+(PLANTILLA!X_parejas*G53)+(PLANTILLA!x_equipo_4* H53)+(PLANTILLA!Grupal*I53))*E53</f>
        <v>0</v>
      </c>
    </row>
    <row r="54" ht="15.75" customHeight="1">
      <c r="A54" s="148" t="s">
        <v>247</v>
      </c>
      <c r="B54" s="148" t="s">
        <v>58</v>
      </c>
      <c r="C54" s="149">
        <v>1.0</v>
      </c>
      <c r="D54" s="105" t="s">
        <v>253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((PLANTILLA!Tot_alumnos*F54)+(PLANTILLA!X_parejas*G54)+(PLANTILLA!x_equipo_4* H54)+(PLANTILLA!Grupal*I54))*E54</f>
        <v>0</v>
      </c>
    </row>
    <row r="55" ht="15.75" customHeight="1">
      <c r="A55" s="148" t="s">
        <v>247</v>
      </c>
      <c r="B55" s="152" t="s">
        <v>59</v>
      </c>
      <c r="C55" s="149">
        <v>1.0</v>
      </c>
      <c r="D55" s="105" t="s">
        <v>243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((PLANTILLA!Tot_alumnos*F55)+(PLANTILLA!X_parejas*G55)+(PLANTILLA!x_equipo_4* H55)+(PLANTILLA!Grupal*I55))*E55</f>
        <v>0</v>
      </c>
    </row>
    <row r="56" ht="15.75" customHeight="1">
      <c r="A56" s="148" t="s">
        <v>247</v>
      </c>
      <c r="B56" s="148" t="s">
        <v>60</v>
      </c>
      <c r="C56" s="149">
        <v>1.0</v>
      </c>
      <c r="D56" s="105" t="s">
        <v>243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((PLANTILLA!Tot_alumnos*F56)+(PLANTILLA!X_parejas*G56)+(PLANTILLA!x_equipo_4* H56)+(PLANTILLA!Grupal*I56))*E56</f>
        <v>0</v>
      </c>
    </row>
    <row r="57" ht="15.75" customHeight="1">
      <c r="A57" s="148" t="s">
        <v>247</v>
      </c>
      <c r="B57" s="148" t="s">
        <v>61</v>
      </c>
      <c r="C57" s="149">
        <v>1.0</v>
      </c>
      <c r="D57" s="105" t="s">
        <v>243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((PLANTILLA!Tot_alumnos*F57)+(PLANTILLA!X_parejas*G57)+(PLANTILLA!x_equipo_4* H57)+(PLANTILLA!Grupal*I57))*E57</f>
        <v>0</v>
      </c>
    </row>
    <row r="58" ht="15.75" customHeight="1">
      <c r="A58" s="148" t="s">
        <v>247</v>
      </c>
      <c r="B58" s="148" t="s">
        <v>62</v>
      </c>
      <c r="C58" s="149">
        <v>1.0</v>
      </c>
      <c r="D58" s="105" t="s">
        <v>243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((PLANTILLA!Tot_alumnos*F58)+(PLANTILLA!X_parejas*G58)+(PLANTILLA!x_equipo_4* H58)+(PLANTILLA!Grupal*I58))*E58</f>
        <v>0</v>
      </c>
    </row>
    <row r="59" ht="15.75" customHeight="1">
      <c r="A59" s="148" t="s">
        <v>247</v>
      </c>
      <c r="B59" s="148" t="s">
        <v>254</v>
      </c>
      <c r="C59" s="149">
        <v>1.0</v>
      </c>
      <c r="D59" s="105" t="s">
        <v>243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((PLANTILLA!Tot_alumnos*F59)+(PLANTILLA!X_parejas*G59)+(PLANTILLA!x_equipo_4* H59)+(PLANTILLA!Grupal*I59))*E59</f>
        <v>0</v>
      </c>
    </row>
    <row r="60" ht="15.75" customHeight="1">
      <c r="A60" s="148" t="s">
        <v>247</v>
      </c>
      <c r="B60" s="148" t="s">
        <v>64</v>
      </c>
      <c r="C60" s="149">
        <v>1.0</v>
      </c>
      <c r="D60" s="105" t="s">
        <v>243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((PLANTILLA!Tot_alumnos*F60)+(PLANTILLA!X_parejas*G60)+(PLANTILLA!x_equipo_4* H60)+(PLANTILLA!Grupal*I60))*E60</f>
        <v>0</v>
      </c>
    </row>
    <row r="61" ht="15.75" customHeight="1">
      <c r="A61" s="148" t="s">
        <v>247</v>
      </c>
      <c r="B61" s="148" t="s">
        <v>65</v>
      </c>
      <c r="C61" s="149">
        <v>1.0</v>
      </c>
      <c r="D61" s="105" t="s">
        <v>243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((PLANTILLA!Tot_alumnos*F61)+(PLANTILLA!X_parejas*G61)+(PLANTILLA!x_equipo_4* H61)+(PLANTILLA!Grupal*I61))*E61</f>
        <v>0</v>
      </c>
    </row>
    <row r="62" ht="15.75" customHeight="1">
      <c r="A62" s="148" t="s">
        <v>247</v>
      </c>
      <c r="B62" s="148" t="s">
        <v>66</v>
      </c>
      <c r="C62" s="149">
        <v>1.0</v>
      </c>
      <c r="D62" s="105" t="s">
        <v>243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((PLANTILLA!Tot_alumnos*F62)+(PLANTILLA!X_parejas*G62)+(PLANTILLA!x_equipo_4* H62)+(PLANTILLA!Grupal*I62))*E62</f>
        <v>0</v>
      </c>
    </row>
    <row r="63" ht="15.75" customHeight="1">
      <c r="A63" s="148" t="s">
        <v>247</v>
      </c>
      <c r="B63" s="148" t="s">
        <v>67</v>
      </c>
      <c r="C63" s="149">
        <v>1.0</v>
      </c>
      <c r="D63" s="105" t="s">
        <v>243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((PLANTILLA!Tot_alumnos*F63)+(PLANTILLA!X_parejas*G63)+(PLANTILLA!x_equipo_4* H63)+(PLANTILLA!Grupal*I63))*E63</f>
        <v>0</v>
      </c>
    </row>
    <row r="64" ht="15.75" customHeight="1">
      <c r="A64" s="148" t="s">
        <v>247</v>
      </c>
      <c r="B64" s="148" t="s">
        <v>255</v>
      </c>
      <c r="C64" s="149">
        <v>1.0</v>
      </c>
      <c r="D64" s="105" t="s">
        <v>243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((PLANTILLA!Tot_alumnos*F64)+(PLANTILLA!X_parejas*G64)+(PLANTILLA!x_equipo_4* H64)+(PLANTILLA!Grupal*I64))*E64</f>
        <v>0</v>
      </c>
    </row>
    <row r="65" ht="15.75" customHeight="1">
      <c r="A65" s="148" t="s">
        <v>247</v>
      </c>
      <c r="B65" s="148" t="s">
        <v>68</v>
      </c>
      <c r="C65" s="149">
        <v>1.0</v>
      </c>
      <c r="D65" s="105" t="s">
        <v>243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((PLANTILLA!Tot_alumnos*F65)+(PLANTILLA!X_parejas*G65)+(PLANTILLA!x_equipo_4* H65)+(PLANTILLA!Grupal*I65))*E65</f>
        <v>0</v>
      </c>
    </row>
    <row r="66" ht="15.75" customHeight="1">
      <c r="A66" s="148" t="s">
        <v>247</v>
      </c>
      <c r="B66" s="148" t="s">
        <v>69</v>
      </c>
      <c r="C66" s="106">
        <v>1.0</v>
      </c>
      <c r="D66" s="105" t="s">
        <v>243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((PLANTILLA!Tot_alumnos*F66)+(PLANTILLA!X_parejas*G66)+(PLANTILLA!x_equipo_4* H66)+(PLANTILLA!Grupal*I66))*E66</f>
        <v>0</v>
      </c>
    </row>
    <row r="67" ht="15.75" customHeight="1">
      <c r="A67" s="148" t="s">
        <v>247</v>
      </c>
      <c r="B67" s="151" t="s">
        <v>70</v>
      </c>
      <c r="C67" s="106">
        <v>1.0</v>
      </c>
      <c r="D67" s="105" t="s">
        <v>243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((PLANTILLA!Tot_alumnos*F67)+(PLANTILLA!X_parejas*G67)+(PLANTILLA!x_equipo_4* H67)+(PLANTILLA!Grupal*I67))*E67</f>
        <v>0</v>
      </c>
    </row>
    <row r="68" ht="15.75" customHeight="1">
      <c r="A68" s="148" t="s">
        <v>247</v>
      </c>
      <c r="B68" s="151" t="s">
        <v>71</v>
      </c>
      <c r="C68" s="106">
        <v>1.0</v>
      </c>
      <c r="D68" s="105" t="s">
        <v>243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((PLANTILLA!Tot_alumnos*F68)+(PLANTILLA!X_parejas*G68)+(PLANTILLA!x_equipo_4* H68)+(PLANTILLA!Grupal*I68))*E68</f>
        <v>0</v>
      </c>
    </row>
    <row r="69" ht="15.75" customHeight="1">
      <c r="A69" s="148" t="s">
        <v>247</v>
      </c>
      <c r="B69" s="148" t="s">
        <v>72</v>
      </c>
      <c r="C69" s="106">
        <v>1.0</v>
      </c>
      <c r="D69" s="105" t="s">
        <v>243</v>
      </c>
      <c r="E69" s="104">
        <v>0.0</v>
      </c>
      <c r="F69" s="108" t="b">
        <v>0</v>
      </c>
      <c r="G69" s="108" t="b">
        <v>0</v>
      </c>
      <c r="H69" s="108" t="b">
        <v>0</v>
      </c>
      <c r="I69" s="108" t="b">
        <v>0</v>
      </c>
      <c r="J69" s="142">
        <f>((PLANTILLA!Tot_alumnos*F69)+(PLANTILLA!X_parejas*G69)+(PLANTILLA!x_equipo_4* H69)+(PLANTILLA!Grupal*I69))*E69</f>
        <v>0</v>
      </c>
    </row>
    <row r="70" ht="15.75" customHeight="1">
      <c r="A70" s="148" t="s">
        <v>247</v>
      </c>
      <c r="B70" s="148" t="s">
        <v>73</v>
      </c>
      <c r="C70" s="106">
        <v>1.0</v>
      </c>
      <c r="D70" s="105" t="s">
        <v>243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((PLANTILLA!Tot_alumnos*F70)+(PLANTILLA!X_parejas*G70)+(PLANTILLA!x_equipo_4* H70)+(PLANTILLA!Grupal*I70))*E70</f>
        <v>0</v>
      </c>
    </row>
    <row r="71" ht="15.75" customHeight="1">
      <c r="A71" s="148" t="s">
        <v>247</v>
      </c>
      <c r="B71" s="148" t="s">
        <v>74</v>
      </c>
      <c r="C71" s="106">
        <v>1.0</v>
      </c>
      <c r="D71" s="105" t="s">
        <v>243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((PLANTILLA!Tot_alumnos*F71)+(PLANTILLA!X_parejas*G71)+(PLANTILLA!x_equipo_4* H71)+(PLANTILLA!Grupal*I71))*E71</f>
        <v>0</v>
      </c>
    </row>
    <row r="72" ht="15.75" customHeight="1">
      <c r="A72" s="148" t="s">
        <v>247</v>
      </c>
      <c r="B72" s="148" t="s">
        <v>75</v>
      </c>
      <c r="C72" s="106">
        <v>1.0</v>
      </c>
      <c r="D72" s="105" t="s">
        <v>243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((PLANTILLA!Tot_alumnos*F72)+(PLANTILLA!X_parejas*G72)+(PLANTILLA!x_equipo_4* H72)+(PLANTILLA!Grupal*I72))*E72</f>
        <v>0</v>
      </c>
    </row>
    <row r="73" ht="15.75" customHeight="1">
      <c r="A73" s="148" t="s">
        <v>247</v>
      </c>
      <c r="B73" s="148" t="s">
        <v>76</v>
      </c>
      <c r="C73" s="106">
        <v>1.0</v>
      </c>
      <c r="D73" s="105" t="s">
        <v>250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((PLANTILLA!Tot_alumnos*F73)+(PLANTILLA!X_parejas*G73)+(PLANTILLA!x_equipo_4* H73)+(PLANTILLA!Grupal*I73))*E73</f>
        <v>0</v>
      </c>
    </row>
    <row r="74" ht="15.75" customHeight="1">
      <c r="A74" s="148" t="s">
        <v>247</v>
      </c>
      <c r="B74" s="148" t="s">
        <v>77</v>
      </c>
      <c r="C74" s="106">
        <v>1.0</v>
      </c>
      <c r="D74" s="105" t="s">
        <v>250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((PLANTILLA!Tot_alumnos*F74)+(PLANTILLA!X_parejas*G74)+(PLANTILLA!x_equipo_4* H74)+(PLANTILLA!Grupal*I74))*E74</f>
        <v>0</v>
      </c>
    </row>
    <row r="75" ht="15.75" customHeight="1">
      <c r="A75" s="148" t="s">
        <v>247</v>
      </c>
      <c r="B75" s="148" t="s">
        <v>78</v>
      </c>
      <c r="C75" s="106">
        <v>1.0</v>
      </c>
      <c r="D75" s="105" t="s">
        <v>243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((PLANTILLA!Tot_alumnos*F75)+(PLANTILLA!X_parejas*G75)+(PLANTILLA!x_equipo_4* H75)+(PLANTILLA!Grupal*I75))*E75</f>
        <v>0</v>
      </c>
    </row>
    <row r="76" ht="15.75" customHeight="1">
      <c r="A76" s="148" t="s">
        <v>247</v>
      </c>
      <c r="B76" s="148" t="s">
        <v>79</v>
      </c>
      <c r="C76" s="106">
        <v>1.0</v>
      </c>
      <c r="D76" s="105" t="s">
        <v>250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((PLANTILLA!Tot_alumnos*F76)+(PLANTILLA!X_parejas*G76)+(PLANTILLA!x_equipo_4* H76)+(PLANTILLA!Grupal*I76))*E76</f>
        <v>0</v>
      </c>
    </row>
    <row r="77" ht="15.75" customHeight="1">
      <c r="A77" s="140"/>
      <c r="B77" s="140"/>
      <c r="C77" s="161"/>
      <c r="D77" s="161"/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((PLANTILLA!Tot_alumnos*F77)+(PLANTILLA!X_parejas*G77)+(PLANTILLA!x_equipo_4* H77)+(PLANTILLA!Grupal*I77))*E77</f>
        <v>0</v>
      </c>
      <c r="K77" s="154"/>
    </row>
    <row r="78" ht="15.75" customHeight="1">
      <c r="A78" s="140"/>
      <c r="B78" s="140" t="s">
        <v>256</v>
      </c>
      <c r="C78" s="161"/>
      <c r="D78" s="161"/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((PLANTILLA!Tot_alumnos*F78)+(PLANTILLA!X_parejas*G78)+(PLANTILLA!x_equipo_4* H78)+(PLANTILLA!Grupal*I78))*E78</f>
        <v>0</v>
      </c>
      <c r="K78" s="154"/>
    </row>
    <row r="79" ht="15.75" customHeight="1">
      <c r="A79" s="148" t="s">
        <v>257</v>
      </c>
      <c r="B79" s="148" t="s">
        <v>81</v>
      </c>
      <c r="C79" s="149">
        <v>1.0</v>
      </c>
      <c r="D79" s="105" t="s">
        <v>243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((PLANTILLA!Tot_alumnos*F79)+(PLANTILLA!X_parejas*G79)+(PLANTILLA!x_equipo_4* H79)+(PLANTILLA!Grupal*I79))*E79</f>
        <v>0</v>
      </c>
    </row>
    <row r="80" ht="15.75" customHeight="1">
      <c r="A80" s="148" t="s">
        <v>257</v>
      </c>
      <c r="B80" s="148" t="s">
        <v>82</v>
      </c>
      <c r="C80" s="149">
        <v>1.0</v>
      </c>
      <c r="D80" s="150" t="s">
        <v>248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((PLANTILLA!Tot_alumnos*F80)+(PLANTILLA!X_parejas*G80)+(PLANTILLA!x_equipo_4* H80)+(PLANTILLA!Grupal*I80))*E80</f>
        <v>0</v>
      </c>
    </row>
    <row r="81" ht="15.75" customHeight="1">
      <c r="A81" s="148" t="s">
        <v>257</v>
      </c>
      <c r="B81" s="148" t="s">
        <v>83</v>
      </c>
      <c r="C81" s="149">
        <v>1.0</v>
      </c>
      <c r="D81" s="105" t="s">
        <v>243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((PLANTILLA!Tot_alumnos*F81)+(PLANTILLA!X_parejas*G81)+(PLANTILLA!x_equipo_4* H81)+(PLANTILLA!Grupal*I81))*E81</f>
        <v>0</v>
      </c>
    </row>
    <row r="82" ht="15.75" customHeight="1">
      <c r="A82" s="148" t="s">
        <v>257</v>
      </c>
      <c r="B82" s="148" t="s">
        <v>84</v>
      </c>
      <c r="C82" s="149">
        <v>1.0</v>
      </c>
      <c r="D82" s="105" t="s">
        <v>243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((PLANTILLA!Tot_alumnos*F82)+(PLANTILLA!X_parejas*G82)+(PLANTILLA!x_equipo_4* H82)+(PLANTILLA!Grupal*I82))*E82</f>
        <v>0</v>
      </c>
    </row>
    <row r="83" ht="15.75" customHeight="1">
      <c r="A83" s="148" t="s">
        <v>257</v>
      </c>
      <c r="B83" s="148" t="s">
        <v>85</v>
      </c>
      <c r="C83" s="149">
        <v>1.0</v>
      </c>
      <c r="D83" s="105" t="s">
        <v>243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((PLANTILLA!Tot_alumnos*F83)+(PLANTILLA!X_parejas*G83)+(PLANTILLA!x_equipo_4* H83)+(PLANTILLA!Grupal*I83))*E83</f>
        <v>0</v>
      </c>
    </row>
    <row r="84" ht="15.75" customHeight="1">
      <c r="A84" s="148" t="s">
        <v>257</v>
      </c>
      <c r="B84" s="148" t="s">
        <v>86</v>
      </c>
      <c r="C84" s="149">
        <v>1.0</v>
      </c>
      <c r="D84" s="105" t="s">
        <v>243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((PLANTILLA!Tot_alumnos*F84)+(PLANTILLA!X_parejas*G84)+(PLANTILLA!x_equipo_4* H84)+(PLANTILLA!Grupal*I84))*E84</f>
        <v>0</v>
      </c>
    </row>
    <row r="85" ht="15.75" customHeight="1">
      <c r="A85" s="148" t="s">
        <v>257</v>
      </c>
      <c r="B85" s="162" t="s">
        <v>87</v>
      </c>
      <c r="C85" s="104">
        <v>1.0</v>
      </c>
      <c r="D85" s="108" t="s">
        <v>243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((PLANTILLA!Tot_alumnos*F85)+(PLANTILLA!X_parejas*G85)+(PLANTILLA!x_equipo_4* H85)+(PLANTILLA!Grupal*I85))*E85</f>
        <v>0</v>
      </c>
    </row>
    <row r="86" ht="15.75" customHeight="1">
      <c r="A86" s="148" t="s">
        <v>257</v>
      </c>
      <c r="B86" s="148" t="s">
        <v>88</v>
      </c>
      <c r="C86" s="149">
        <v>1.0</v>
      </c>
      <c r="D86" s="105" t="s">
        <v>243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((PLANTILLA!Tot_alumnos*F86)+(PLANTILLA!X_parejas*G86)+(PLANTILLA!x_equipo_4* H86)+(PLANTILLA!Grupal*I86))*E86</f>
        <v>0</v>
      </c>
    </row>
    <row r="87" ht="15.75" customHeight="1">
      <c r="A87" s="148" t="s">
        <v>257</v>
      </c>
      <c r="B87" s="148" t="s">
        <v>89</v>
      </c>
      <c r="C87" s="149">
        <v>1.0</v>
      </c>
      <c r="D87" s="105" t="s">
        <v>243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((PLANTILLA!Tot_alumnos*F87)+(PLANTILLA!X_parejas*G87)+(PLANTILLA!x_equipo_4* H87)+(PLANTILLA!Grupal*I87))*E87</f>
        <v>0</v>
      </c>
    </row>
    <row r="88" ht="15.75" customHeight="1">
      <c r="A88" s="148" t="s">
        <v>257</v>
      </c>
      <c r="B88" s="148" t="s">
        <v>90</v>
      </c>
      <c r="C88" s="149">
        <v>1.0</v>
      </c>
      <c r="D88" s="105" t="s">
        <v>243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((PLANTILLA!Tot_alumnos*F88)+(PLANTILLA!X_parejas*G88)+(PLANTILLA!x_equipo_4* H88)+(PLANTILLA!Grupal*I88))*E88</f>
        <v>0</v>
      </c>
    </row>
    <row r="89" ht="15.75" customHeight="1">
      <c r="A89" s="148" t="s">
        <v>257</v>
      </c>
      <c r="B89" s="148" t="s">
        <v>91</v>
      </c>
      <c r="C89" s="149">
        <v>1.0</v>
      </c>
      <c r="D89" s="105" t="s">
        <v>243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((PLANTILLA!Tot_alumnos*F89)+(PLANTILLA!X_parejas*G89)+(PLANTILLA!x_equipo_4* H89)+(PLANTILLA!Grupal*I89))*E89</f>
        <v>0</v>
      </c>
    </row>
    <row r="90" ht="15.75" customHeight="1">
      <c r="A90" s="148" t="s">
        <v>257</v>
      </c>
      <c r="B90" s="148" t="s">
        <v>92</v>
      </c>
      <c r="C90" s="149">
        <v>1.0</v>
      </c>
      <c r="D90" s="105" t="s">
        <v>243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((PLANTILLA!Tot_alumnos*F90)+(PLANTILLA!X_parejas*G90)+(PLANTILLA!x_equipo_4* H90)+(PLANTILLA!Grupal*I90))*E90</f>
        <v>0</v>
      </c>
    </row>
    <row r="91" ht="15.75" customHeight="1">
      <c r="A91" s="148" t="s">
        <v>257</v>
      </c>
      <c r="B91" s="148" t="s">
        <v>93</v>
      </c>
      <c r="C91" s="149">
        <v>1.0</v>
      </c>
      <c r="D91" s="105" t="s">
        <v>243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((PLANTILLA!Tot_alumnos*F91)+(PLANTILLA!X_parejas*G91)+(PLANTILLA!x_equipo_4* H91)+(PLANTILLA!Grupal*I91))*E91</f>
        <v>0</v>
      </c>
    </row>
    <row r="92" ht="15.75" customHeight="1">
      <c r="A92" s="148" t="s">
        <v>257</v>
      </c>
      <c r="B92" s="148" t="s">
        <v>94</v>
      </c>
      <c r="C92" s="149">
        <v>1.0</v>
      </c>
      <c r="D92" s="105" t="s">
        <v>243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((PLANTILLA!Tot_alumnos*F92)+(PLANTILLA!X_parejas*G92)+(PLANTILLA!x_equipo_4* H92)+(PLANTILLA!Grupal*I92))*E92</f>
        <v>0</v>
      </c>
    </row>
    <row r="93" ht="15.75" customHeight="1">
      <c r="A93" s="148" t="s">
        <v>257</v>
      </c>
      <c r="B93" s="148" t="s">
        <v>95</v>
      </c>
      <c r="C93" s="149">
        <v>1.0</v>
      </c>
      <c r="D93" s="105" t="s">
        <v>243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((PLANTILLA!Tot_alumnos*F93)+(PLANTILLA!X_parejas*G93)+(PLANTILLA!x_equipo_4* H93)+(PLANTILLA!Grupal*I93))*E93</f>
        <v>0</v>
      </c>
    </row>
    <row r="94" ht="15.75" customHeight="1">
      <c r="A94" s="148" t="s">
        <v>257</v>
      </c>
      <c r="B94" s="148" t="s">
        <v>96</v>
      </c>
      <c r="C94" s="149">
        <v>1.0</v>
      </c>
      <c r="D94" s="105" t="s">
        <v>243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((PLANTILLA!Tot_alumnos*F94)+(PLANTILLA!X_parejas*G94)+(PLANTILLA!x_equipo_4* H94)+(PLANTILLA!Grupal*I94))*E94</f>
        <v>0</v>
      </c>
    </row>
    <row r="95" ht="15.75" customHeight="1">
      <c r="A95" s="148" t="s">
        <v>257</v>
      </c>
      <c r="B95" s="148" t="s">
        <v>97</v>
      </c>
      <c r="C95" s="149">
        <v>1.0</v>
      </c>
      <c r="D95" s="105" t="s">
        <v>243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((PLANTILLA!Tot_alumnos*F95)+(PLANTILLA!X_parejas*G95)+(PLANTILLA!x_equipo_4* H95)+(PLANTILLA!Grupal*I95))*E95</f>
        <v>0</v>
      </c>
    </row>
    <row r="96" ht="15.75" customHeight="1">
      <c r="A96" s="148" t="s">
        <v>257</v>
      </c>
      <c r="B96" s="148" t="s">
        <v>98</v>
      </c>
      <c r="C96" s="149">
        <v>1.0</v>
      </c>
      <c r="D96" s="105" t="s">
        <v>243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((PLANTILLA!Tot_alumnos*F96)+(PLANTILLA!X_parejas*G96)+(PLANTILLA!x_equipo_4* H96)+(PLANTILLA!Grupal*I96))*E96</f>
        <v>0</v>
      </c>
    </row>
    <row r="97" ht="15.75" customHeight="1">
      <c r="A97" s="105"/>
      <c r="B97" s="105"/>
      <c r="C97" s="163"/>
      <c r="D97" s="164"/>
      <c r="E97" s="153">
        <v>0.0</v>
      </c>
      <c r="F97" s="154"/>
      <c r="G97" s="154"/>
      <c r="H97" s="154"/>
      <c r="I97" s="154"/>
      <c r="J97" s="155">
        <f>((PLANTILLA!Tot_alumnos*F97)+(PLANTILLA!X_parejas*G97)+(PLANTILLA!x_equipo_4* H97)+(PLANTILLA!Grupal*I97))*E97</f>
        <v>0</v>
      </c>
      <c r="K97" s="154"/>
    </row>
    <row r="98" ht="15.75" customHeight="1">
      <c r="A98" s="140"/>
      <c r="B98" s="140" t="s">
        <v>258</v>
      </c>
      <c r="C98" s="163"/>
      <c r="D98" s="164"/>
      <c r="E98" s="153">
        <v>1.0</v>
      </c>
      <c r="F98" s="154"/>
      <c r="G98" s="154"/>
      <c r="H98" s="154"/>
      <c r="I98" s="154"/>
      <c r="J98" s="155">
        <f>((PLANTILLA!Tot_alumnos*F98)+(PLANTILLA!X_parejas*G98)+(PLANTILLA!x_equipo_4* H98)+(PLANTILLA!Grupal*I98))*E98</f>
        <v>0</v>
      </c>
      <c r="K98" s="154"/>
    </row>
    <row r="99" ht="15.75" customHeight="1">
      <c r="A99" s="148" t="s">
        <v>259</v>
      </c>
      <c r="B99" s="148" t="s">
        <v>143</v>
      </c>
      <c r="C99" s="149">
        <v>1.0</v>
      </c>
      <c r="D99" s="105" t="s">
        <v>243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((PLANTILLA!Tot_alumnos*F99)+(PLANTILLA!X_parejas*G99)+(PLANTILLA!x_equipo_4* H99)+(PLANTILLA!Grupal*I99))*E99</f>
        <v>0</v>
      </c>
    </row>
    <row r="100" ht="15.75" customHeight="1">
      <c r="A100" s="148" t="s">
        <v>259</v>
      </c>
      <c r="B100" s="148" t="s">
        <v>145</v>
      </c>
      <c r="C100" s="149">
        <v>1.0</v>
      </c>
      <c r="D100" s="105" t="s">
        <v>243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((PLANTILLA!Tot_alumnos*F100)+(PLANTILLA!X_parejas*G100)+(PLANTILLA!x_equipo_4* H100)+(PLANTILLA!Grupal*I100))*E100</f>
        <v>0</v>
      </c>
    </row>
    <row r="101" ht="15.75" customHeight="1">
      <c r="A101" s="148" t="s">
        <v>259</v>
      </c>
      <c r="B101" s="148" t="s">
        <v>147</v>
      </c>
      <c r="C101" s="149">
        <v>1.0</v>
      </c>
      <c r="D101" s="105" t="s">
        <v>243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((PLANTILLA!Tot_alumnos*F101)+(PLANTILLA!X_parejas*G101)+(PLANTILLA!x_equipo_4* H101)+(PLANTILLA!Grupal*I101))*E101</f>
        <v>0</v>
      </c>
    </row>
    <row r="102" ht="15.75" customHeight="1">
      <c r="A102" s="148" t="s">
        <v>259</v>
      </c>
      <c r="B102" s="148" t="s">
        <v>260</v>
      </c>
      <c r="C102" s="149">
        <v>1.0</v>
      </c>
      <c r="D102" s="105" t="s">
        <v>243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((PLANTILLA!Tot_alumnos*F102)+(PLANTILLA!X_parejas*G102)+(PLANTILLA!x_equipo_4* H102)+(PLANTILLA!Grupal*I102))*E102</f>
        <v>0</v>
      </c>
    </row>
    <row r="103" ht="15.75" customHeight="1">
      <c r="A103" s="148" t="s">
        <v>259</v>
      </c>
      <c r="B103" s="148" t="s">
        <v>261</v>
      </c>
      <c r="C103" s="106">
        <v>1.0</v>
      </c>
      <c r="D103" s="105" t="s">
        <v>243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((PLANTILLA!Tot_alumnos*F103)+(PLANTILLA!X_parejas*G103)+(PLANTILLA!x_equipo_4* H103)+(PLANTILLA!Grupal*I103))*E103</f>
        <v>0</v>
      </c>
    </row>
    <row r="104" ht="15.75" customHeight="1">
      <c r="A104" s="148" t="s">
        <v>259</v>
      </c>
      <c r="B104" s="148" t="s">
        <v>148</v>
      </c>
      <c r="C104" s="149">
        <v>1.0</v>
      </c>
      <c r="D104" s="105" t="s">
        <v>243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((PLANTILLA!Tot_alumnos*F104)+(PLANTILLA!X_parejas*G104)+(PLANTILLA!x_equipo_4* H104)+(PLANTILLA!Grupal*I104))*E104</f>
        <v>0</v>
      </c>
    </row>
    <row r="105" ht="15.75" customHeight="1">
      <c r="A105" s="148" t="s">
        <v>259</v>
      </c>
      <c r="B105" s="148" t="s">
        <v>262</v>
      </c>
      <c r="C105" s="149">
        <v>1.0</v>
      </c>
      <c r="D105" s="105" t="s">
        <v>263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((PLANTILLA!Tot_alumnos*F105)+(PLANTILLA!X_parejas*G105)+(PLANTILLA!x_equipo_4* H105)+(PLANTILLA!Grupal*I105))*E105</f>
        <v>0</v>
      </c>
    </row>
    <row r="106" ht="15.75" customHeight="1">
      <c r="A106" s="148" t="s">
        <v>259</v>
      </c>
      <c r="B106" s="148" t="s">
        <v>149</v>
      </c>
      <c r="C106" s="149">
        <v>1.0</v>
      </c>
      <c r="D106" s="105" t="s">
        <v>243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((PLANTILLA!Tot_alumnos*F106)+(PLANTILLA!X_parejas*G106)+(PLANTILLA!x_equipo_4* H106)+(PLANTILLA!Grupal*I106))*E106</f>
        <v>0</v>
      </c>
    </row>
    <row r="107" ht="15.75" customHeight="1">
      <c r="A107" s="148" t="s">
        <v>259</v>
      </c>
      <c r="B107" s="148" t="s">
        <v>264</v>
      </c>
      <c r="C107" s="106">
        <v>1.0</v>
      </c>
      <c r="D107" s="150" t="s">
        <v>151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((PLANTILLA!Tot_alumnos*F107)+(PLANTILLA!X_parejas*G107)+(PLANTILLA!x_equipo_4* H107)+(PLANTILLA!Grupal*I107))*E107</f>
        <v>0</v>
      </c>
    </row>
    <row r="108" ht="15.75" customHeight="1">
      <c r="A108" s="140"/>
      <c r="B108" s="140"/>
      <c r="C108" s="156"/>
      <c r="D108" s="156"/>
      <c r="E108" s="153">
        <v>0.0</v>
      </c>
      <c r="F108" s="154"/>
      <c r="G108" s="154"/>
      <c r="H108" s="154"/>
      <c r="I108" s="154"/>
      <c r="J108" s="155">
        <f>((PLANTILLA!Tot_alumnos*F108)+(PLANTILLA!X_parejas*G108)+(PLANTILLA!x_equipo_4* H108)+(PLANTILLA!Grupal*I108))*E108</f>
        <v>0</v>
      </c>
      <c r="K108" s="154"/>
    </row>
    <row r="109" ht="15.75" customHeight="1">
      <c r="A109" s="140"/>
      <c r="B109" s="140" t="s">
        <v>99</v>
      </c>
      <c r="C109" s="156"/>
      <c r="D109" s="156"/>
      <c r="E109" s="153">
        <v>1.0</v>
      </c>
      <c r="F109" s="154"/>
      <c r="G109" s="154"/>
      <c r="H109" s="154"/>
      <c r="I109" s="154"/>
      <c r="J109" s="155">
        <f>((PLANTILLA!Tot_alumnos*F109)+(PLANTILLA!X_parejas*G109)+(PLANTILLA!x_equipo_4* H109)+(PLANTILLA!Grupal*I109))*E109</f>
        <v>0</v>
      </c>
      <c r="K109" s="154"/>
    </row>
    <row r="110" ht="15.75" customHeight="1">
      <c r="A110" s="148" t="s">
        <v>247</v>
      </c>
      <c r="B110" s="148" t="s">
        <v>100</v>
      </c>
      <c r="C110" s="149">
        <v>1.0</v>
      </c>
      <c r="D110" s="150" t="s">
        <v>243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((PLANTILLA!Tot_alumnos*F110)+(PLANTILLA!X_parejas*G110)+(PLANTILLA!x_equipo_4* H110)+(PLANTILLA!Grupal*I110))*E110</f>
        <v>0</v>
      </c>
    </row>
    <row r="111" ht="15.75" customHeight="1">
      <c r="A111" s="148" t="s">
        <v>247</v>
      </c>
      <c r="B111" s="148" t="s">
        <v>101</v>
      </c>
      <c r="C111" s="149">
        <v>1.0</v>
      </c>
      <c r="D111" s="150" t="s">
        <v>243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((PLANTILLA!Tot_alumnos*F111)+(PLANTILLA!X_parejas*G111)+(PLANTILLA!x_equipo_4* H111)+(PLANTILLA!Grupal*I111))*E111</f>
        <v>0</v>
      </c>
    </row>
    <row r="112" ht="15.75" customHeight="1">
      <c r="A112" s="148" t="s">
        <v>244</v>
      </c>
      <c r="B112" s="148" t="s">
        <v>117</v>
      </c>
      <c r="C112" s="104">
        <v>1.0</v>
      </c>
      <c r="D112" s="108" t="s">
        <v>243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((PLANTILLA!Tot_alumnos*F112)+(PLANTILLA!X_parejas*G112)+(PLANTILLA!x_equipo_4* H112)+(PLANTILLA!Grupal*I112))*E112</f>
        <v>0</v>
      </c>
    </row>
    <row r="113" ht="15.75" customHeight="1">
      <c r="A113" s="148" t="s">
        <v>247</v>
      </c>
      <c r="B113" s="148" t="s">
        <v>102</v>
      </c>
      <c r="C113" s="104">
        <v>1.0</v>
      </c>
      <c r="D113" s="108" t="s">
        <v>265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((PLANTILLA!Tot_alumnos*F113)+(PLANTILLA!X_parejas*G113)+(PLANTILLA!x_equipo_4* H113)+(PLANTILLA!Grupal*I113))*E113</f>
        <v>0</v>
      </c>
    </row>
    <row r="114" ht="15.75" customHeight="1">
      <c r="A114" s="148" t="s">
        <v>247</v>
      </c>
      <c r="B114" s="108" t="s">
        <v>103</v>
      </c>
      <c r="C114" s="104">
        <v>1.0</v>
      </c>
      <c r="D114" s="114" t="s">
        <v>243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((PLANTILLA!Tot_alumnos*F114)+(PLANTILLA!X_parejas*G114)+(PLANTILLA!x_equipo_4* H114)+(PLANTILLA!Grupal*I114))*E114</f>
        <v>0</v>
      </c>
    </row>
    <row r="115" ht="15.75" customHeight="1">
      <c r="A115" s="148" t="s">
        <v>244</v>
      </c>
      <c r="B115" s="108" t="s">
        <v>266</v>
      </c>
      <c r="C115" s="104">
        <v>1.0</v>
      </c>
      <c r="D115" s="114" t="s">
        <v>243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((PLANTILLA!Tot_alumnos*F115)+(PLANTILLA!X_parejas*G115)+(PLANTILLA!x_equipo_4* H115)+(PLANTILLA!Grupal*I115))*E115</f>
        <v>0</v>
      </c>
    </row>
    <row r="116" ht="15.75" customHeight="1">
      <c r="A116" s="148" t="s">
        <v>244</v>
      </c>
      <c r="B116" s="108" t="s">
        <v>119</v>
      </c>
      <c r="C116" s="104">
        <v>1.0</v>
      </c>
      <c r="D116" s="114" t="s">
        <v>243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((PLANTILLA!Tot_alumnos*F116)+(PLANTILLA!X_parejas*G116)+(PLANTILLA!x_equipo_4* H116)+(PLANTILLA!Grupal*I116))*E116</f>
        <v>0</v>
      </c>
    </row>
    <row r="117" ht="15.75" customHeight="1">
      <c r="A117" s="148" t="s">
        <v>244</v>
      </c>
      <c r="B117" s="108" t="s">
        <v>120</v>
      </c>
      <c r="C117" s="104">
        <v>1.0</v>
      </c>
      <c r="D117" s="114" t="s">
        <v>243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((PLANTILLA!Tot_alumnos*F117)+(PLANTILLA!X_parejas*G117)+(PLANTILLA!x_equipo_4* H117)+(PLANTILLA!Grupal*I117))*E117</f>
        <v>0</v>
      </c>
    </row>
    <row r="118" ht="15.75" customHeight="1">
      <c r="A118" s="148" t="s">
        <v>244</v>
      </c>
      <c r="B118" s="108" t="s">
        <v>121</v>
      </c>
      <c r="C118" s="104">
        <v>1.0</v>
      </c>
      <c r="D118" s="114" t="s">
        <v>243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((PLANTILLA!Tot_alumnos*F118)+(PLANTILLA!X_parejas*G118)+(PLANTILLA!x_equipo_4* H118)+(PLANTILLA!Grupal*I118))*E118</f>
        <v>0</v>
      </c>
    </row>
    <row r="119" ht="15.75" customHeight="1">
      <c r="A119" s="148" t="s">
        <v>244</v>
      </c>
      <c r="B119" s="108" t="s">
        <v>122</v>
      </c>
      <c r="C119" s="104">
        <v>1.0</v>
      </c>
      <c r="D119" s="114" t="s">
        <v>243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((PLANTILLA!Tot_alumnos*F119)+(PLANTILLA!X_parejas*G119)+(PLANTILLA!x_equipo_4* H119)+(PLANTILLA!Grupal*I119))*E119</f>
        <v>0</v>
      </c>
    </row>
    <row r="120" ht="15.75" customHeight="1">
      <c r="A120" s="148" t="s">
        <v>247</v>
      </c>
      <c r="B120" s="108" t="s">
        <v>104</v>
      </c>
      <c r="C120" s="104">
        <v>1.0</v>
      </c>
      <c r="D120" s="114" t="s">
        <v>243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((PLANTILLA!Tot_alumnos*F120)+(PLANTILLA!X_parejas*G120)+(PLANTILLA!x_equipo_4* H120)+(PLANTILLA!Grupal*I120))*E120</f>
        <v>0</v>
      </c>
    </row>
    <row r="121" ht="15.75" customHeight="1">
      <c r="A121" s="148" t="s">
        <v>244</v>
      </c>
      <c r="B121" s="108" t="s">
        <v>123</v>
      </c>
      <c r="C121" s="104">
        <v>1.0</v>
      </c>
      <c r="D121" s="114" t="s">
        <v>243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((PLANTILLA!Tot_alumnos*F121)+(PLANTILLA!X_parejas*G121)+(PLANTILLA!x_equipo_4* H121)+(PLANTILLA!Grupal*I121))*E121</f>
        <v>0</v>
      </c>
    </row>
    <row r="122" ht="15.75" customHeight="1">
      <c r="A122" s="148" t="s">
        <v>244</v>
      </c>
      <c r="B122" s="108" t="s">
        <v>124</v>
      </c>
      <c r="C122" s="104">
        <v>1.0</v>
      </c>
      <c r="D122" s="114" t="s">
        <v>243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((PLANTILLA!Tot_alumnos*F122)+(PLANTILLA!X_parejas*G122)+(PLANTILLA!x_equipo_4* H122)+(PLANTILLA!Grupal*I122))*E122</f>
        <v>0</v>
      </c>
    </row>
    <row r="123" ht="15.75" customHeight="1">
      <c r="A123" s="148" t="s">
        <v>257</v>
      </c>
      <c r="B123" s="108" t="s">
        <v>139</v>
      </c>
      <c r="C123" s="104">
        <v>1.0</v>
      </c>
      <c r="D123" s="114" t="s">
        <v>243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((PLANTILLA!Tot_alumnos*F123)+(PLANTILLA!X_parejas*G123)+(PLANTILLA!x_equipo_4* H123)+(PLANTILLA!Grupal*I123))*E123</f>
        <v>0</v>
      </c>
    </row>
    <row r="124" ht="15.75" customHeight="1">
      <c r="A124" s="148" t="s">
        <v>257</v>
      </c>
      <c r="B124" s="108" t="s">
        <v>140</v>
      </c>
      <c r="C124" s="104">
        <v>1.0</v>
      </c>
      <c r="D124" s="114" t="s">
        <v>243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((PLANTILLA!Tot_alumnos*F124)+(PLANTILLA!X_parejas*G124)+(PLANTILLA!x_equipo_4* H124)+(PLANTILLA!Grupal*I124))*E124</f>
        <v>0</v>
      </c>
    </row>
    <row r="125" ht="15.75" customHeight="1">
      <c r="A125" s="148" t="s">
        <v>244</v>
      </c>
      <c r="B125" s="108" t="s">
        <v>125</v>
      </c>
      <c r="C125" s="104">
        <v>1.0</v>
      </c>
      <c r="D125" s="114" t="s">
        <v>243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((PLANTILLA!Tot_alumnos*F125)+(PLANTILLA!X_parejas*G125)+(PLANTILLA!x_equipo_4* H125)+(PLANTILLA!Grupal*I125))*E125</f>
        <v>0</v>
      </c>
    </row>
    <row r="126" ht="15.75" customHeight="1">
      <c r="A126" s="148" t="s">
        <v>244</v>
      </c>
      <c r="B126" s="108" t="s">
        <v>267</v>
      </c>
      <c r="C126" s="104">
        <v>1.0</v>
      </c>
      <c r="D126" s="114" t="s">
        <v>243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((PLANTILLA!Tot_alumnos*F126)+(PLANTILLA!X_parejas*G126)+(PLANTILLA!x_equipo_4* H126)+(PLANTILLA!Grupal*I126))*E126</f>
        <v>0</v>
      </c>
    </row>
    <row r="127" ht="15.75" customHeight="1">
      <c r="A127" s="148" t="s">
        <v>247</v>
      </c>
      <c r="B127" s="108" t="s">
        <v>105</v>
      </c>
      <c r="C127" s="104">
        <v>1.0</v>
      </c>
      <c r="D127" s="114" t="s">
        <v>243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((PLANTILLA!Tot_alumnos*F127)+(PLANTILLA!X_parejas*G127)+(PLANTILLA!x_equipo_4* H127)+(PLANTILLA!Grupal*I127))*E127</f>
        <v>0</v>
      </c>
    </row>
    <row r="128" ht="15.75" customHeight="1">
      <c r="A128" s="148" t="s">
        <v>244</v>
      </c>
      <c r="B128" s="108" t="s">
        <v>268</v>
      </c>
      <c r="C128" s="104">
        <v>1.0</v>
      </c>
      <c r="D128" s="114" t="s">
        <v>243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((PLANTILLA!Tot_alumnos*F128)+(PLANTILLA!X_parejas*G128)+(PLANTILLA!x_equipo_4* H128)+(PLANTILLA!Grupal*I128))*E128</f>
        <v>0</v>
      </c>
    </row>
    <row r="129" ht="15.75" customHeight="1">
      <c r="A129" s="148" t="s">
        <v>244</v>
      </c>
      <c r="B129" s="108" t="s">
        <v>269</v>
      </c>
      <c r="C129" s="104">
        <v>1.0</v>
      </c>
      <c r="D129" s="114" t="s">
        <v>243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((PLANTILLA!Tot_alumnos*F129)+(PLANTILLA!X_parejas*G129)+(PLANTILLA!x_equipo_4* H129)+(PLANTILLA!Grupal*I129))*E129</f>
        <v>0</v>
      </c>
    </row>
    <row r="130" ht="15.75" customHeight="1">
      <c r="A130" s="148" t="s">
        <v>244</v>
      </c>
      <c r="B130" s="108" t="s">
        <v>270</v>
      </c>
      <c r="C130" s="104">
        <v>1.0</v>
      </c>
      <c r="D130" s="114" t="s">
        <v>243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((PLANTILLA!Tot_alumnos*F130)+(PLANTILLA!X_parejas*G130)+(PLANTILLA!x_equipo_4* H130)+(PLANTILLA!Grupal*I130))*E130</f>
        <v>0</v>
      </c>
    </row>
    <row r="131" ht="15.75" customHeight="1">
      <c r="A131" s="148" t="s">
        <v>247</v>
      </c>
      <c r="B131" s="108" t="s">
        <v>106</v>
      </c>
      <c r="C131" s="104">
        <v>1.0</v>
      </c>
      <c r="D131" s="114" t="s">
        <v>248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((PLANTILLA!Tot_alumnos*F131)+(PLANTILLA!X_parejas*G131)+(PLANTILLA!x_equipo_4* H131)+(PLANTILLA!Grupal*I131))*E131</f>
        <v>0</v>
      </c>
    </row>
    <row r="132" ht="15.75" customHeight="1">
      <c r="A132" s="148" t="s">
        <v>244</v>
      </c>
      <c r="B132" s="108" t="s">
        <v>271</v>
      </c>
      <c r="C132" s="104">
        <v>1.0</v>
      </c>
      <c r="D132" s="114" t="s">
        <v>243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((PLANTILLA!Tot_alumnos*F132)+(PLANTILLA!X_parejas*G132)+(PLANTILLA!x_equipo_4* H132)+(PLANTILLA!Grupal*I132))*E132</f>
        <v>0</v>
      </c>
    </row>
    <row r="133" ht="15.75" customHeight="1">
      <c r="A133" s="148" t="s">
        <v>244</v>
      </c>
      <c r="B133" s="108" t="s">
        <v>272</v>
      </c>
      <c r="C133" s="104">
        <v>1.0</v>
      </c>
      <c r="D133" s="114" t="s">
        <v>243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((PLANTILLA!Tot_alumnos*F133)+(PLANTILLA!X_parejas*G133)+(PLANTILLA!x_equipo_4* H133)+(PLANTILLA!Grupal*I133))*E133</f>
        <v>0</v>
      </c>
    </row>
    <row r="134" ht="15.75" customHeight="1">
      <c r="A134" s="148" t="s">
        <v>244</v>
      </c>
      <c r="B134" s="108" t="s">
        <v>273</v>
      </c>
      <c r="C134" s="104">
        <v>1.0</v>
      </c>
      <c r="D134" s="114" t="s">
        <v>243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((PLANTILLA!Tot_alumnos*F134)+(PLANTILLA!X_parejas*G134)+(PLANTILLA!x_equipo_4* H134)+(PLANTILLA!Grupal*I134))*E134</f>
        <v>0</v>
      </c>
    </row>
    <row r="135" ht="15.75" customHeight="1">
      <c r="A135" s="148" t="s">
        <v>247</v>
      </c>
      <c r="B135" s="108" t="s">
        <v>107</v>
      </c>
      <c r="C135" s="104">
        <v>1.0</v>
      </c>
      <c r="D135" s="114" t="s">
        <v>243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((PLANTILLA!Tot_alumnos*F135)+(PLANTILLA!X_parejas*G135)+(PLANTILLA!x_equipo_4* H135)+(PLANTILLA!Grupal*I135))*E135</f>
        <v>0</v>
      </c>
    </row>
    <row r="136" ht="15.75" customHeight="1">
      <c r="A136" s="148" t="s">
        <v>244</v>
      </c>
      <c r="B136" s="108" t="s">
        <v>274</v>
      </c>
      <c r="C136" s="104">
        <v>1.0</v>
      </c>
      <c r="D136" s="114" t="s">
        <v>243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((PLANTILLA!Tot_alumnos*F136)+(PLANTILLA!X_parejas*G136)+(PLANTILLA!x_equipo_4* H136)+(PLANTILLA!Grupal*I136))*E136</f>
        <v>0</v>
      </c>
    </row>
    <row r="137" ht="15.75" customHeight="1">
      <c r="A137" s="148" t="s">
        <v>244</v>
      </c>
      <c r="B137" s="165" t="s">
        <v>275</v>
      </c>
      <c r="C137" s="104">
        <v>1.0</v>
      </c>
      <c r="D137" s="114" t="s">
        <v>243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((PLANTILLA!Tot_alumnos*F137)+(PLANTILLA!X_parejas*G137)+(PLANTILLA!x_equipo_4* H137)+(PLANTILLA!Grupal*I137))*E137</f>
        <v>0</v>
      </c>
    </row>
    <row r="138" ht="15.75" customHeight="1">
      <c r="A138" s="148" t="s">
        <v>244</v>
      </c>
      <c r="B138" s="165" t="s">
        <v>276</v>
      </c>
      <c r="C138" s="104">
        <v>1.0</v>
      </c>
      <c r="D138" s="114" t="s">
        <v>243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((PLANTILLA!Tot_alumnos*F138)+(PLANTILLA!X_parejas*G138)+(PLANTILLA!x_equipo_4* H138)+(PLANTILLA!Grupal*I138))*E138</f>
        <v>0</v>
      </c>
    </row>
    <row r="139" ht="15.75" customHeight="1">
      <c r="A139" s="148" t="s">
        <v>247</v>
      </c>
      <c r="B139" s="165" t="s">
        <v>108</v>
      </c>
      <c r="C139" s="104">
        <v>1.0</v>
      </c>
      <c r="D139" s="114" t="s">
        <v>243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((PLANTILLA!Tot_alumnos*F139)+(PLANTILLA!X_parejas*G139)+(PLANTILLA!x_equipo_4* H139)+(PLANTILLA!Grupal*I139))*E139</f>
        <v>0</v>
      </c>
    </row>
    <row r="140" ht="15.75" customHeight="1">
      <c r="A140" s="148" t="s">
        <v>244</v>
      </c>
      <c r="B140" s="165" t="s">
        <v>126</v>
      </c>
      <c r="C140" s="104">
        <v>1.0</v>
      </c>
      <c r="D140" s="114" t="s">
        <v>243</v>
      </c>
      <c r="E140" s="104">
        <v>0.0</v>
      </c>
      <c r="F140" s="108" t="b">
        <v>0</v>
      </c>
      <c r="G140" s="108" t="b">
        <v>0</v>
      </c>
      <c r="H140" s="108" t="b">
        <v>0</v>
      </c>
      <c r="I140" s="108" t="b">
        <v>0</v>
      </c>
      <c r="J140" s="142">
        <f>((PLANTILLA!Tot_alumnos*F140)+(PLANTILLA!X_parejas*G140)+(PLANTILLA!x_equipo_4* H140)+(PLANTILLA!Grupal*I140))*E140</f>
        <v>0</v>
      </c>
    </row>
    <row r="141" ht="15.75" customHeight="1">
      <c r="A141" s="148" t="s">
        <v>247</v>
      </c>
      <c r="B141" s="165" t="s">
        <v>109</v>
      </c>
      <c r="C141" s="104">
        <v>1.0</v>
      </c>
      <c r="D141" s="114" t="s">
        <v>243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((PLANTILLA!Tot_alumnos*F141)+(PLANTILLA!X_parejas*G141)+(PLANTILLA!x_equipo_4* H141)+(PLANTILLA!Grupal*I141))*E141</f>
        <v>0</v>
      </c>
    </row>
    <row r="142" ht="15.75" customHeight="1">
      <c r="A142" s="148" t="s">
        <v>247</v>
      </c>
      <c r="B142" s="165" t="s">
        <v>110</v>
      </c>
      <c r="C142" s="104">
        <v>1.0</v>
      </c>
      <c r="D142" s="114" t="s">
        <v>243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((PLANTILLA!Tot_alumnos*F142)+(PLANTILLA!X_parejas*G142)+(PLANTILLA!x_equipo_4* H142)+(PLANTILLA!Grupal*I142))*E142</f>
        <v>0</v>
      </c>
    </row>
    <row r="143" ht="15.75" customHeight="1">
      <c r="A143" s="148" t="s">
        <v>247</v>
      </c>
      <c r="B143" s="165" t="s">
        <v>111</v>
      </c>
      <c r="C143" s="104">
        <v>1.0</v>
      </c>
      <c r="D143" s="114" t="s">
        <v>243</v>
      </c>
      <c r="E143" s="104">
        <v>0.0</v>
      </c>
      <c r="F143" s="108" t="b">
        <v>0</v>
      </c>
      <c r="G143" s="108" t="b">
        <v>0</v>
      </c>
      <c r="H143" s="108" t="b">
        <v>0</v>
      </c>
      <c r="I143" s="108" t="b">
        <v>0</v>
      </c>
      <c r="J143" s="142">
        <f>((PLANTILLA!Tot_alumnos*F143)+(PLANTILLA!X_parejas*G143)+(PLANTILLA!x_equipo_4* H143)+(PLANTILLA!Grupal*I143))*E143</f>
        <v>0</v>
      </c>
    </row>
    <row r="144" ht="15.75" customHeight="1">
      <c r="A144" s="148" t="s">
        <v>244</v>
      </c>
      <c r="B144" s="165" t="s">
        <v>127</v>
      </c>
      <c r="C144" s="104">
        <v>1.0</v>
      </c>
      <c r="D144" s="114" t="s">
        <v>243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((PLANTILLA!Tot_alumnos*F144)+(PLANTILLA!X_parejas*G144)+(PLANTILLA!x_equipo_4* H144)+(PLANTILLA!Grupal*I144))*E144</f>
        <v>0</v>
      </c>
    </row>
    <row r="145" ht="15.75" customHeight="1">
      <c r="A145" s="148" t="s">
        <v>244</v>
      </c>
      <c r="B145" s="165" t="s">
        <v>128</v>
      </c>
      <c r="C145" s="104">
        <v>1.0</v>
      </c>
      <c r="D145" s="114" t="s">
        <v>243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((PLANTILLA!Tot_alumnos*F145)+(PLANTILLA!X_parejas*G145)+(PLANTILLA!x_equipo_4* H145)+(PLANTILLA!Grupal*I145))*E145</f>
        <v>0</v>
      </c>
    </row>
    <row r="146" ht="15.75" customHeight="1">
      <c r="A146" s="148" t="s">
        <v>247</v>
      </c>
      <c r="B146" s="165" t="s">
        <v>112</v>
      </c>
      <c r="C146" s="104">
        <v>1.0</v>
      </c>
      <c r="D146" s="114" t="s">
        <v>243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((PLANTILLA!Tot_alumnos*F146)+(PLANTILLA!X_parejas*G146)+(PLANTILLA!x_equipo_4* H146)+(PLANTILLA!Grupal*I146))*E146</f>
        <v>0</v>
      </c>
    </row>
    <row r="147" ht="15.75" customHeight="1">
      <c r="A147" s="148" t="s">
        <v>244</v>
      </c>
      <c r="B147" s="165" t="s">
        <v>129</v>
      </c>
      <c r="C147" s="104">
        <v>1.0</v>
      </c>
      <c r="D147" s="114" t="s">
        <v>243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((PLANTILLA!Tot_alumnos*F147)+(PLANTILLA!X_parejas*G147)+(PLANTILLA!x_equipo_4* H147)+(PLANTILLA!Grupal*I147))*E147</f>
        <v>0</v>
      </c>
    </row>
    <row r="148" ht="15.75" customHeight="1">
      <c r="A148" s="148" t="s">
        <v>244</v>
      </c>
      <c r="B148" s="165" t="s">
        <v>130</v>
      </c>
      <c r="C148" s="104">
        <v>1.0</v>
      </c>
      <c r="D148" s="114" t="s">
        <v>243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((PLANTILLA!Tot_alumnos*F148)+(PLANTILLA!X_parejas*G148)+(PLANTILLA!x_equipo_4* H148)+(PLANTILLA!Grupal*I148))*E148</f>
        <v>0</v>
      </c>
    </row>
    <row r="149" ht="15.75" customHeight="1">
      <c r="A149" s="148" t="s">
        <v>244</v>
      </c>
      <c r="B149" s="165" t="s">
        <v>131</v>
      </c>
      <c r="C149" s="104">
        <v>1.0</v>
      </c>
      <c r="D149" s="114" t="s">
        <v>243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((PLANTILLA!Tot_alumnos*F149)+(PLANTILLA!X_parejas*G149)+(PLANTILLA!x_equipo_4* H149)+(PLANTILLA!Grupal*I149))*E149</f>
        <v>0</v>
      </c>
    </row>
    <row r="150" ht="15.75" customHeight="1">
      <c r="A150" s="148" t="s">
        <v>244</v>
      </c>
      <c r="B150" s="165" t="s">
        <v>132</v>
      </c>
      <c r="C150" s="104">
        <v>1.0</v>
      </c>
      <c r="D150" s="114" t="s">
        <v>243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((PLANTILLA!Tot_alumnos*F150)+(PLANTILLA!X_parejas*G150)+(PLANTILLA!x_equipo_4* H150)+(PLANTILLA!Grupal*I150))*E150</f>
        <v>0</v>
      </c>
    </row>
    <row r="151" ht="15.75" customHeight="1">
      <c r="A151" s="148" t="s">
        <v>244</v>
      </c>
      <c r="B151" s="165" t="s">
        <v>133</v>
      </c>
      <c r="C151" s="104">
        <v>1.0</v>
      </c>
      <c r="D151" s="114" t="s">
        <v>243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((PLANTILLA!Tot_alumnos*F151)+(PLANTILLA!X_parejas*G151)+(PLANTILLA!x_equipo_4* H151)+(PLANTILLA!Grupal*I151))*E151</f>
        <v>0</v>
      </c>
    </row>
    <row r="152" ht="15.75" customHeight="1">
      <c r="A152" s="148" t="s">
        <v>244</v>
      </c>
      <c r="B152" s="165" t="s">
        <v>134</v>
      </c>
      <c r="C152" s="104">
        <v>1.0</v>
      </c>
      <c r="D152" s="114" t="s">
        <v>243</v>
      </c>
      <c r="E152" s="104">
        <v>1.0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((PLANTILLA!Tot_alumnos*F152)+(PLANTILLA!X_parejas*G152)+(PLANTILLA!x_equipo_4* H152)+(PLANTILLA!Grupal*I152))*E152</f>
        <v>0</v>
      </c>
    </row>
    <row r="153" ht="15.75" customHeight="1">
      <c r="A153" s="148" t="s">
        <v>244</v>
      </c>
      <c r="B153" s="165" t="s">
        <v>135</v>
      </c>
      <c r="C153" s="104">
        <v>1.0</v>
      </c>
      <c r="D153" s="114" t="s">
        <v>243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((PLANTILLA!Tot_alumnos*F153)+(PLANTILLA!X_parejas*G153)+(PLANTILLA!x_equipo_4* H153)+(PLANTILLA!Grupal*I153))*E153</f>
        <v>0</v>
      </c>
    </row>
    <row r="154" ht="15.75" customHeight="1">
      <c r="A154" s="148" t="s">
        <v>247</v>
      </c>
      <c r="B154" s="165" t="s">
        <v>113</v>
      </c>
      <c r="C154" s="104">
        <v>1.0</v>
      </c>
      <c r="D154" s="114" t="s">
        <v>251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((PLANTILLA!Tot_alumnos*F154)+(PLANTILLA!X_parejas*G154)+(PLANTILLA!x_equipo_4* H154)+(PLANTILLA!Grupal*I154))*E154</f>
        <v>0</v>
      </c>
    </row>
    <row r="155" ht="15.75" customHeight="1">
      <c r="A155" s="148" t="s">
        <v>247</v>
      </c>
      <c r="B155" s="165" t="s">
        <v>114</v>
      </c>
      <c r="C155" s="104">
        <v>1.0</v>
      </c>
      <c r="D155" s="114" t="s">
        <v>243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((PLANTILLA!Tot_alumnos*F155)+(PLANTILLA!X_parejas*G155)+(PLANTILLA!x_equipo_4* H155)+(PLANTILLA!Grupal*I155))*E155</f>
        <v>0</v>
      </c>
    </row>
    <row r="156" ht="15.75" customHeight="1">
      <c r="A156" s="148" t="s">
        <v>247</v>
      </c>
      <c r="B156" s="165" t="s">
        <v>115</v>
      </c>
      <c r="C156" s="104">
        <v>1.0</v>
      </c>
      <c r="D156" s="114" t="s">
        <v>251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((PLANTILLA!Tot_alumnos*F156)+(PLANTILLA!X_parejas*G156)+(PLANTILLA!x_equipo_4* H156)+(PLANTILLA!Grupal*I156))*E156</f>
        <v>0</v>
      </c>
    </row>
    <row r="157" ht="15.75" customHeight="1">
      <c r="A157" s="148" t="s">
        <v>247</v>
      </c>
      <c r="B157" s="165" t="s">
        <v>116</v>
      </c>
      <c r="C157" s="104">
        <v>1.0</v>
      </c>
      <c r="D157" s="114" t="s">
        <v>251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((PLANTILLA!Tot_alumnos*F157)+(PLANTILLA!X_parejas*G157)+(PLANTILLA!x_equipo_4* H157)+(PLANTILLA!Grupal*I157))*E157</f>
        <v>0</v>
      </c>
    </row>
    <row r="158" ht="15.75" customHeight="1">
      <c r="A158" s="148" t="s">
        <v>244</v>
      </c>
      <c r="B158" s="165" t="s">
        <v>136</v>
      </c>
      <c r="C158" s="104">
        <v>1.0</v>
      </c>
      <c r="D158" s="114" t="s">
        <v>243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((PLANTILLA!Tot_alumnos*F158)+(PLANTILLA!X_parejas*G158)+(PLANTILLA!x_equipo_4* H158)+(PLANTILLA!Grupal*I158))*E158</f>
        <v>0</v>
      </c>
    </row>
    <row r="159" ht="15.75" customHeight="1">
      <c r="A159" s="148" t="s">
        <v>244</v>
      </c>
      <c r="B159" s="165" t="s">
        <v>137</v>
      </c>
      <c r="C159" s="104">
        <v>1.0</v>
      </c>
      <c r="D159" s="114" t="s">
        <v>243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((PLANTILLA!Tot_alumnos*F159)+(PLANTILLA!X_parejas*G159)+(PLANTILLA!x_equipo_4* H159)+(PLANTILLA!Grupal*I159))*E159</f>
        <v>0</v>
      </c>
    </row>
    <row r="160" ht="15.75" customHeight="1">
      <c r="A160" s="148" t="s">
        <v>244</v>
      </c>
      <c r="B160" s="165" t="s">
        <v>138</v>
      </c>
      <c r="C160" s="104">
        <v>1.0</v>
      </c>
      <c r="D160" s="114" t="s">
        <v>243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((PLANTILLA!Tot_alumnos*F160)+(PLANTILLA!X_parejas*G160)+(PLANTILLA!x_equipo_4* H160)+(PLANTILLA!Grupal*I160))*E160</f>
        <v>0</v>
      </c>
    </row>
    <row r="161" ht="15.75" customHeight="1">
      <c r="A161" s="148"/>
      <c r="B161" s="165"/>
      <c r="C161" s="104">
        <v>1.0</v>
      </c>
      <c r="D161" s="114" t="s">
        <v>243</v>
      </c>
      <c r="E161" s="104"/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((PLANTILLA!Tot_alumnos*F161)+(PLANTILLA!X_parejas*G161)+(PLANTILLA!x_equipo_4* H161)+(PLANTILLA!Grupal*I161))*E161</f>
        <v>0</v>
      </c>
    </row>
    <row r="162" ht="15.75" customHeight="1">
      <c r="A162" s="105"/>
      <c r="B162" s="166" t="s">
        <v>141</v>
      </c>
      <c r="C162" s="153">
        <v>1.0</v>
      </c>
      <c r="D162" s="167" t="s">
        <v>243</v>
      </c>
      <c r="E162" s="153">
        <v>1.0</v>
      </c>
      <c r="F162" s="154" t="b">
        <v>0</v>
      </c>
      <c r="G162" s="154" t="b">
        <v>0</v>
      </c>
      <c r="H162" s="154" t="b">
        <v>0</v>
      </c>
      <c r="I162" s="154" t="b">
        <v>0</v>
      </c>
      <c r="J162" s="142">
        <f>((PLANTILLA!Tot_alumnos*F162)+(PLANTILLA!X_parejas*G162)+(PLANTILLA!x_equipo_4* H162)+(PLANTILLA!Grupal*I162))*E162</f>
        <v>0</v>
      </c>
    </row>
    <row r="163" ht="15.75" customHeight="1">
      <c r="A163" s="105" t="s">
        <v>277</v>
      </c>
      <c r="B163" s="105" t="s">
        <v>278</v>
      </c>
      <c r="C163" s="104">
        <v>1.0</v>
      </c>
      <c r="D163" s="114" t="s">
        <v>279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((PLANTILLA!Tot_alumnos*F163)+(PLANTILLA!X_parejas*G163)+(PLANTILLA!x_equipo_4* H163)+(PLANTILLA!Grupal*I163))*E163</f>
        <v>0</v>
      </c>
    </row>
    <row r="164" ht="15.75" customHeight="1">
      <c r="A164" s="105" t="s">
        <v>277</v>
      </c>
      <c r="B164" s="105" t="s">
        <v>280</v>
      </c>
      <c r="C164" s="104">
        <v>1.0</v>
      </c>
      <c r="D164" s="114" t="s">
        <v>279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((PLANTILLA!Tot_alumnos*F164)+(PLANTILLA!X_parejas*G164)+(PLANTILLA!x_equipo_4* H164)+(PLANTILLA!Grupal*I164))*E164</f>
        <v>0</v>
      </c>
    </row>
    <row r="165" ht="15.75" customHeight="1">
      <c r="A165" s="105" t="s">
        <v>277</v>
      </c>
      <c r="B165" s="105" t="s">
        <v>281</v>
      </c>
      <c r="C165" s="104">
        <v>1.0</v>
      </c>
      <c r="D165" s="114" t="s">
        <v>279</v>
      </c>
      <c r="E165" s="104">
        <v>0.0</v>
      </c>
      <c r="F165" s="108" t="b">
        <v>0</v>
      </c>
      <c r="G165" s="108" t="b">
        <v>0</v>
      </c>
      <c r="H165" s="108" t="b">
        <v>0</v>
      </c>
      <c r="I165" s="108" t="b">
        <v>0</v>
      </c>
      <c r="J165" s="142">
        <f>((PLANTILLA!Tot_alumnos*F165)+(PLANTILLA!X_parejas*G165)+(PLANTILLA!x_equipo_4* H165)+(PLANTILLA!Grupal*I165))*E165</f>
        <v>0</v>
      </c>
    </row>
    <row r="166" ht="15.75" customHeight="1">
      <c r="A166" s="105" t="s">
        <v>277</v>
      </c>
      <c r="B166" s="105" t="s">
        <v>282</v>
      </c>
      <c r="C166" s="104">
        <v>1.0</v>
      </c>
      <c r="D166" s="114" t="s">
        <v>279</v>
      </c>
      <c r="E166" s="104">
        <v>0.0</v>
      </c>
      <c r="F166" s="108" t="b">
        <v>0</v>
      </c>
      <c r="G166" s="108" t="b">
        <v>0</v>
      </c>
      <c r="H166" s="108" t="b">
        <v>0</v>
      </c>
      <c r="I166" s="108" t="b">
        <v>0</v>
      </c>
      <c r="J166" s="142">
        <f>((PLANTILLA!Tot_alumnos*F166)+(PLANTILLA!X_parejas*G166)+(PLANTILLA!x_equipo_4* H166)+(PLANTILLA!Grupal*I166))*E166</f>
        <v>0</v>
      </c>
    </row>
    <row r="167" ht="15.75" customHeight="1">
      <c r="A167" s="105" t="s">
        <v>277</v>
      </c>
      <c r="B167" s="105"/>
      <c r="C167" s="104">
        <v>1.0</v>
      </c>
      <c r="D167" s="114" t="s">
        <v>279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((PLANTILLA!Tot_alumnos*F167)+(PLANTILLA!X_parejas*G167)+(PLANTILLA!x_equipo_4* H167)+(PLANTILLA!Grupal*I167))*E167</f>
        <v>0</v>
      </c>
    </row>
    <row r="168" ht="15.75" customHeight="1">
      <c r="A168" s="105" t="s">
        <v>277</v>
      </c>
      <c r="B168" s="105"/>
      <c r="C168" s="104">
        <v>1.0</v>
      </c>
      <c r="D168" s="114" t="s">
        <v>279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((PLANTILLA!Tot_alumnos*F168)+(PLANTILLA!X_parejas*G168)+(PLANTILLA!x_equipo_4* H168)+(PLANTILLA!Grupal*I168))*E168</f>
        <v>0</v>
      </c>
    </row>
    <row r="169" ht="15.75" customHeight="1"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((PLANTILLA!Tot_alumnos*F169)+(PLANTILLA!X_parejas*G169)+(PLANTILLA!x_equipo_4* H169)+(PLANTILLA!Grupal*I169))*E169</f>
        <v>0</v>
      </c>
    </row>
    <row r="170" ht="15.75" customHeight="1">
      <c r="A170" s="108" t="s">
        <v>244</v>
      </c>
      <c r="B170" s="108" t="s">
        <v>283</v>
      </c>
      <c r="C170" s="108">
        <v>1.0</v>
      </c>
      <c r="D170" s="108" t="s">
        <v>243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((PLANTILLA!Tot_alumnos*F170)+(PLANTILLA!X_parejas*G170)+(PLANTILLA!x_equipo_4* H170)+(PLANTILLA!Grupal*I170))*E170</f>
        <v>0</v>
      </c>
    </row>
    <row r="171" ht="15.75" customHeight="1">
      <c r="A171" s="108" t="s">
        <v>247</v>
      </c>
      <c r="B171" s="108" t="s">
        <v>284</v>
      </c>
      <c r="C171" s="108">
        <v>1.0</v>
      </c>
      <c r="D171" s="108" t="s">
        <v>251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((PLANTILLA!Tot_alumnos*F171)+(PLANTILLA!X_parejas*G171)+(PLANTILLA!x_equipo_4* H171)+(PLANTILLA!Grupal*I171))*E171</f>
        <v>0</v>
      </c>
    </row>
    <row r="172" ht="15.75" customHeight="1">
      <c r="E172" s="104"/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((PLANTILLA!Tot_alumnos*F172)+(PLANTILLA!X_parejas*G172)+(PLANTILLA!x_equipo_4* H172)+(PLANTILLA!Grupal*I172))*E172</f>
        <v>0</v>
      </c>
    </row>
    <row r="173" ht="15.75" customHeight="1">
      <c r="E173" s="104"/>
      <c r="J173" s="142">
        <f>((PLANTILLA!Tot_alumnos*F173)+(PLANTILLA!X_parejas*G173)+(PLANTILLA!x_equipo_4* H173)+(PLANTILLA!Grupal*I173))*E173</f>
        <v>0</v>
      </c>
    </row>
    <row r="174" ht="15.75" customHeight="1">
      <c r="E174" s="104"/>
      <c r="J174" s="142">
        <f>((PLANTILLA!Tot_alumnos*F174)+(PLANTILLA!X_parejas*G174)+(PLANTILLA!x_equipo_4* H174)+(PLANTILLA!Grupal*I174))*E174</f>
        <v>0</v>
      </c>
    </row>
    <row r="175" ht="15.75" customHeight="1">
      <c r="E175" s="104"/>
      <c r="J175" s="142">
        <f>((PLANTILLA!Tot_alumnos*F175)+(PLANTILLA!X_parejas*G175)+(PLANTILLA!x_equipo_4* H175)+(PLANTILLA!Grupal*I175))*E175</f>
        <v>0</v>
      </c>
    </row>
    <row r="176" ht="15.75" customHeight="1">
      <c r="E176" s="104"/>
      <c r="J176" s="142">
        <f>((PLANTILLA!Tot_alumnos*F176)+(PLANTILLA!X_parejas*G176)+(PLANTILLA!x_equipo_4* H176)+(PLANTILLA!Grupal*I176))*E176</f>
        <v>0</v>
      </c>
    </row>
    <row r="177" ht="15.75" customHeight="1">
      <c r="E177" s="104"/>
      <c r="J177" s="142">
        <f>((PLANTILLA!Tot_alumnos*F177)+(PLANTILLA!X_parejas*G177)+(PLANTILLA!x_equipo_4* H177)+(PLANTILLA!Grupal*I177))*E177</f>
        <v>0</v>
      </c>
    </row>
    <row r="178" ht="15.75" customHeight="1">
      <c r="E178" s="104"/>
      <c r="J178" s="142">
        <f>((PLANTILLA!Tot_alumnos*F178)+(PLANTILLA!X_parejas*G178)+(PLANTILLA!x_equipo_4* H178)+(PLANTILLA!Grupal*I178))*E178</f>
        <v>0</v>
      </c>
    </row>
    <row r="179" ht="15.75" customHeight="1">
      <c r="E179" s="104"/>
      <c r="J179" s="142">
        <f>((PLANTILLA!Tot_alumnos*F179)+(PLANTILLA!X_parejas*G179)+(PLANTILLA!x_equipo_4* H179)+(PLANTILLA!Grupal*I179))*E179</f>
        <v>0</v>
      </c>
    </row>
    <row r="180" ht="15.75" customHeight="1">
      <c r="E180" s="104"/>
      <c r="J180" s="142">
        <f>((PLANTILLA!Tot_alumnos*F180)+(PLANTILLA!X_parejas*G180)+(PLANTILLA!x_equipo_4* H180)+(PLANTILLA!Grupal*I180))*E180</f>
        <v>0</v>
      </c>
    </row>
    <row r="181" ht="15.75" customHeight="1">
      <c r="E181" s="104"/>
      <c r="J181" s="142">
        <f>((PLANTILLA!Tot_alumnos*F181)+(PLANTILLA!X_parejas*G181)+(PLANTILLA!x_equipo_4* H181)+(PLANTILLA!Grupal*I181))*E181</f>
        <v>0</v>
      </c>
    </row>
    <row r="182" ht="15.75" customHeight="1">
      <c r="E182" s="104"/>
      <c r="J182" s="142">
        <f>((PLANTILLA!Tot_alumnos*F182)+(PLANTILLA!X_parejas*G182)+(PLANTILLA!x_equipo_4* H182)+(PLANTILLA!Grupal*I182))*E182</f>
        <v>0</v>
      </c>
    </row>
    <row r="183" ht="15.75" customHeight="1">
      <c r="E183" s="104"/>
      <c r="J183" s="142">
        <f>((PLANTILLA!Tot_alumnos*F183)+(PLANTILLA!X_parejas*G183)+(PLANTILLA!x_equipo_4* H183)+(PLANTILLA!Grupal*I183))*E183</f>
        <v>0</v>
      </c>
    </row>
    <row r="184" ht="15.75" customHeight="1">
      <c r="E184" s="104"/>
      <c r="J184" s="142">
        <f>((PLANTILLA!Tot_alumnos*F184)+(PLANTILLA!X_parejas*G184)+(PLANTILLA!x_equipo_4* H184)+(PLANTILLA!Grupal*I184))*E184</f>
        <v>0</v>
      </c>
    </row>
    <row r="185" ht="15.75" customHeight="1">
      <c r="E185" s="104"/>
      <c r="J185" s="142">
        <f>((PLANTILLA!Tot_alumnos*F185)+(PLANTILLA!X_parejas*G185)+(PLANTILLA!x_equipo_4* H185)+(PLANTILLA!Grupal*I185))*E185</f>
        <v>0</v>
      </c>
    </row>
    <row r="186" ht="15.75" customHeight="1">
      <c r="E186" s="104"/>
      <c r="J186" s="142">
        <f>((PLANTILLA!Tot_alumnos*F186)+(PLANTILLA!X_parejas*G186)+(PLANTILLA!x_equipo_4* H186)+(PLANTILLA!Grupal*I186))*E186</f>
        <v>0</v>
      </c>
    </row>
    <row r="187" ht="15.75" customHeight="1">
      <c r="E187" s="104"/>
      <c r="J187" s="142">
        <f>((PLANTILLA!Tot_alumnos*F187)+(PLANTILLA!X_parejas*G187)+(PLANTILLA!x_equipo_4* H187)+(PLANTILLA!Grupal*I187))*E187</f>
        <v>0</v>
      </c>
    </row>
    <row r="188" ht="15.75" customHeight="1">
      <c r="E188" s="104"/>
      <c r="J188" s="142">
        <f>((PLANTILLA!Tot_alumnos*F188)+(PLANTILLA!X_parejas*G188)+(PLANTILLA!x_equipo_4* H188)+(PLANTILLA!Grupal*I188))*E188</f>
        <v>0</v>
      </c>
    </row>
    <row r="189" ht="15.75" customHeight="1">
      <c r="E189" s="104"/>
      <c r="J189" s="142">
        <f>((PLANTILLA!Tot_alumnos*F189)+(PLANTILLA!X_parejas*G189)+(PLANTILLA!x_equipo_4* H189)+(PLANTILLA!Grupal*I189))*E189</f>
        <v>0</v>
      </c>
    </row>
    <row r="190" ht="15.75" customHeight="1">
      <c r="E190" s="104"/>
      <c r="J190" s="142">
        <f>((PLANTILLA!Tot_alumnos*F190)+(PLANTILLA!X_parejas*G190)+(PLANTILLA!x_equipo_4* H190)+(PLANTILLA!Grupal*I190))*E190</f>
        <v>0</v>
      </c>
    </row>
    <row r="191" ht="15.75" customHeight="1">
      <c r="E191" s="104"/>
      <c r="J191" s="142">
        <f>((PLANTILLA!Tot_alumnos*F191)+(PLANTILLA!X_parejas*G191)+(PLANTILLA!x_equipo_4* H191)+(PLANTILLA!Grupal*I191))*E191</f>
        <v>0</v>
      </c>
    </row>
    <row r="192" ht="15.75" customHeight="1">
      <c r="E192" s="104"/>
      <c r="J192" s="142">
        <f>((PLANTILLA!Tot_alumnos*F192)+(PLANTILLA!X_parejas*G192)+(PLANTILLA!x_equipo_4* H192)+(PLANTILLA!Grupal*I192))*E192</f>
        <v>0</v>
      </c>
    </row>
    <row r="193" ht="15.75" customHeight="1">
      <c r="E193" s="104"/>
      <c r="J193" s="142">
        <f>((PLANTILLA!Tot_alumnos*F193)+(PLANTILLA!X_parejas*G193)+(PLANTILLA!x_equipo_4* H193)+(PLANTILLA!Grupal*I193))*E193</f>
        <v>0</v>
      </c>
    </row>
    <row r="194" ht="15.75" customHeight="1">
      <c r="E194" s="104"/>
      <c r="J194" s="142">
        <f>((PLANTILLA!Tot_alumnos*F194)+(PLANTILLA!X_parejas*G194)+(PLANTILLA!x_equipo_4* H194)+(PLANTILLA!Grupal*I194))*E194</f>
        <v>0</v>
      </c>
    </row>
    <row r="195" ht="15.75" customHeight="1">
      <c r="E195" s="104"/>
      <c r="J195" s="142">
        <f>((PLANTILLA!Tot_alumnos*F195)+(PLANTILLA!X_parejas*G195)+(PLANTILLA!x_equipo_4* H195)+(PLANTILLA!Grupal*I195))*E195</f>
        <v>0</v>
      </c>
    </row>
    <row r="196" ht="15.75" customHeight="1">
      <c r="E196" s="104"/>
      <c r="J196" s="142">
        <f>((PLANTILLA!Tot_alumnos*F196)+(PLANTILLA!X_parejas*G196)+(PLANTILLA!x_equipo_4* H196)+(PLANTILLA!Grupal*I196))*E196</f>
        <v>0</v>
      </c>
    </row>
    <row r="197" ht="15.75" customHeight="1">
      <c r="E197" s="104"/>
      <c r="J197" s="142">
        <f>((PLANTILLA!Tot_alumnos*F197)+(PLANTILLA!X_parejas*G197)+(PLANTILLA!x_equipo_4* H197)+(PLANTILLA!Grupal*I197))*E197</f>
        <v>0</v>
      </c>
    </row>
    <row r="198" ht="15.75" customHeight="1">
      <c r="E198" s="104"/>
      <c r="J198" s="142">
        <f>((PLANTILLA!Tot_alumnos*F198)+(PLANTILLA!X_parejas*G198)+(PLANTILLA!x_equipo_4* H198)+(PLANTILLA!Grupal*I198))*E198</f>
        <v>0</v>
      </c>
    </row>
    <row r="199" ht="15.75" customHeight="1">
      <c r="E199" s="104"/>
      <c r="J199" s="142">
        <f>((PLANTILLA!Tot_alumnos*F199)+(PLANTILLA!X_parejas*G199)+(PLANTILLA!x_equipo_4* H199)+(PLANTILLA!Grupal*I199))*E199</f>
        <v>0</v>
      </c>
    </row>
    <row r="200" ht="15.75" customHeight="1">
      <c r="E200" s="104"/>
      <c r="J200" s="142">
        <f>((PLANTILLA!Tot_alumnos*F200)+(PLANTILLA!X_parejas*G200)+(PLANTILLA!x_equipo_4* H200)+(PLANTILLA!Grupal*I200))*E200</f>
        <v>0</v>
      </c>
    </row>
    <row r="201" ht="15.75" customHeight="1">
      <c r="E201" s="104"/>
      <c r="J201" s="142">
        <f>((PLANTILLA!Tot_alumnos*F201)+(PLANTILLA!X_parejas*G201)+(PLANTILLA!x_equipo_4* H201)+(PLANTILLA!Grupal*I201))*E201</f>
        <v>0</v>
      </c>
    </row>
    <row r="202" ht="15.75" customHeight="1">
      <c r="E202" s="104"/>
      <c r="J202" s="142">
        <f>((PLANTILLA!Tot_alumnos*F202)+(PLANTILLA!X_parejas*G202)+(PLANTILLA!x_equipo_4* H202)+(PLANTILLA!Grupal*I202))*E202</f>
        <v>0</v>
      </c>
    </row>
    <row r="203" ht="15.75" customHeight="1">
      <c r="E203" s="104"/>
      <c r="J203" s="142">
        <f>((PLANTILLA!Tot_alumnos*F203)+(PLANTILLA!X_parejas*G203)+(PLANTILLA!x_equipo_4* H203)+(PLANTILLA!Grupal*I203))*E203</f>
        <v>0</v>
      </c>
    </row>
    <row r="204" ht="15.75" customHeight="1">
      <c r="E204" s="104"/>
      <c r="J204" s="142">
        <f>((PLANTILLA!Tot_alumnos*F204)+(PLANTILLA!X_parejas*G204)+(PLANTILLA!x_equipo_4* H204)+(PLANTILLA!Grupal*I204))*E204</f>
        <v>0</v>
      </c>
    </row>
    <row r="205" ht="15.75" customHeight="1">
      <c r="E205" s="104"/>
      <c r="J205" s="142">
        <f>((PLANTILLA!Tot_alumnos*F205)+(PLANTILLA!X_parejas*G205)+(PLANTILLA!x_equipo_4* H205)+(PLANTILLA!Grupal*I205))*E205</f>
        <v>0</v>
      </c>
    </row>
    <row r="206" ht="15.75" customHeight="1">
      <c r="E206" s="104"/>
      <c r="J206" s="142"/>
    </row>
    <row r="207" ht="15.75" customHeight="1">
      <c r="E207" s="104"/>
      <c r="J207" s="142"/>
    </row>
    <row r="208" ht="15.75" customHeight="1">
      <c r="E208" s="104"/>
      <c r="J208" s="142"/>
    </row>
    <row r="209" ht="15.75" customHeight="1">
      <c r="E209" s="104"/>
      <c r="J209" s="142"/>
    </row>
    <row r="210" ht="15.75" customHeight="1">
      <c r="E210" s="104"/>
      <c r="J210" s="142"/>
    </row>
    <row r="211" ht="15.75" customHeight="1">
      <c r="E211" s="104"/>
      <c r="J211" s="142"/>
    </row>
    <row r="212" ht="15.75" customHeight="1">
      <c r="E212" s="104"/>
      <c r="J212" s="142"/>
    </row>
    <row r="213" ht="15.75" customHeight="1">
      <c r="E213" s="104"/>
      <c r="J213" s="142"/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F4:I4"/>
  </mergeCells>
  <hyperlinks>
    <hyperlink display="Índice" location="INDICE!A1" ref="B1"/>
  </hyperlin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5.25"/>
    <col customWidth="1" min="2" max="2" width="52.63"/>
    <col customWidth="1" min="3" max="3" width="8.75"/>
    <col customWidth="1" min="4" max="4" width="14.0"/>
    <col customWidth="1" min="5" max="5" width="5.63"/>
    <col customWidth="1" min="6" max="8" width="5.13"/>
    <col customWidth="1" min="9" max="9" width="5.63"/>
    <col customWidth="1" min="10" max="13" width="5.13"/>
  </cols>
  <sheetData>
    <row r="1" ht="21.75" customHeight="1">
      <c r="A1" s="122" t="str">
        <f>BACH!P9</f>
        <v>BC1</v>
      </c>
      <c r="B1" s="123" t="s">
        <v>229</v>
      </c>
      <c r="E1" s="2" t="b">
        <v>1</v>
      </c>
      <c r="F1" s="2" t="b">
        <v>1</v>
      </c>
      <c r="G1" s="2" t="b">
        <v>1</v>
      </c>
      <c r="H1" s="2" t="b">
        <v>1</v>
      </c>
      <c r="I1" s="2" t="b">
        <v>0</v>
      </c>
      <c r="J1" s="2" t="b">
        <v>0</v>
      </c>
      <c r="K1" s="2" t="b">
        <v>0</v>
      </c>
      <c r="L1" s="2" t="b">
        <v>0</v>
      </c>
      <c r="M1" s="2" t="b">
        <v>0</v>
      </c>
    </row>
    <row r="2" ht="32.25" customHeight="1">
      <c r="C2" s="168" t="s">
        <v>285</v>
      </c>
      <c r="N2" s="135"/>
      <c r="O2" s="135"/>
      <c r="P2" s="135"/>
      <c r="Q2" s="135"/>
      <c r="R2" s="135"/>
      <c r="S2" s="135"/>
    </row>
    <row r="3" ht="38.25" customHeight="1">
      <c r="A3" s="133"/>
      <c r="B3" s="133" t="s">
        <v>286</v>
      </c>
      <c r="C3" s="169" t="s">
        <v>287</v>
      </c>
      <c r="D3" s="169" t="s">
        <v>235</v>
      </c>
      <c r="E3" s="106" t="s">
        <v>181</v>
      </c>
      <c r="F3" s="111" t="s">
        <v>186</v>
      </c>
      <c r="G3" s="111" t="s">
        <v>190</v>
      </c>
      <c r="H3" s="111" t="s">
        <v>195</v>
      </c>
      <c r="I3" s="106" t="s">
        <v>208</v>
      </c>
      <c r="J3" s="111" t="s">
        <v>212</v>
      </c>
      <c r="K3" s="106" t="s">
        <v>215</v>
      </c>
      <c r="L3" s="111" t="s">
        <v>218</v>
      </c>
      <c r="M3" s="106" t="s">
        <v>227</v>
      </c>
      <c r="O3" s="170" t="s">
        <v>288</v>
      </c>
    </row>
    <row r="4" ht="15.75" customHeight="1">
      <c r="A4" s="171" t="str">
        <f>PLANTILLA!A7</f>
        <v/>
      </c>
      <c r="B4" s="148" t="str">
        <f>PLANTILLA!B7</f>
        <v>HERRAMIENTAS</v>
      </c>
      <c r="C4" s="106"/>
      <c r="D4" s="105"/>
      <c r="O4" s="172"/>
    </row>
    <row r="5" ht="15.75" customHeight="1">
      <c r="A5" s="171" t="str">
        <f>PLANTILLA!A8</f>
        <v>He</v>
      </c>
      <c r="B5" s="148" t="str">
        <f>PLANTILLA!B8</f>
        <v>Impresora 3D</v>
      </c>
      <c r="C5" s="106">
        <f>PLANTILLA!C8</f>
        <v>1</v>
      </c>
      <c r="D5" s="105" t="str">
        <f>PLANTILLA!D8</f>
        <v>pza</v>
      </c>
      <c r="E5" s="172">
        <f t="shared" ref="E5:M5" si="1">IF(ISNA(INDEX(INDIRECT(E$3&amp;"!$J:$J"),MATCH($B5,INDIRECT(E$3&amp;"!$B:$B"),0),1)),0,INDEX(INDIRECT(E$3&amp;"!$J:$J"),MATCH($B5,INDIRECT(E$3&amp;"!$B:$B"),0),1))</f>
        <v>0</v>
      </c>
      <c r="F5" s="172">
        <f t="shared" si="1"/>
        <v>0</v>
      </c>
      <c r="G5" s="172">
        <f t="shared" si="1"/>
        <v>0</v>
      </c>
      <c r="H5" s="172">
        <f t="shared" si="1"/>
        <v>1</v>
      </c>
      <c r="I5" s="172">
        <f t="shared" si="1"/>
        <v>0</v>
      </c>
      <c r="J5" s="172">
        <f t="shared" si="1"/>
        <v>0</v>
      </c>
      <c r="K5" s="172">
        <f t="shared" si="1"/>
        <v>0</v>
      </c>
      <c r="L5" s="172">
        <f t="shared" si="1"/>
        <v>1</v>
      </c>
      <c r="M5" s="172">
        <f t="shared" si="1"/>
        <v>0</v>
      </c>
      <c r="O5" s="173">
        <f t="shared" ref="O5:O30" si="3">MAX(IF(E$1=TRUE,E5,0),IF(F$1=TRUE,F5,0),IF(G$1=TRUE,G5,0),IF(H$1=TRUE,H5,0),IF(I$1=TRUE,I5,0),IF(J$1=TRUE,J5,0),IF(K$1=TRUE,K5,0),IF(L$1=TRUE,L5,0),IF(M$1=TRUE,M5,0),IF(N$1=TRUE,N5,0))</f>
        <v>1</v>
      </c>
    </row>
    <row r="6" ht="15.75" hidden="1" customHeight="1">
      <c r="A6" s="171" t="str">
        <f>PLANTILLA!A9</f>
        <v>He</v>
      </c>
      <c r="B6" s="148" t="str">
        <f>PLANTILLA!B9</f>
        <v>Moto-Saw</v>
      </c>
      <c r="C6" s="106">
        <f>PLANTILLA!C9</f>
        <v>1</v>
      </c>
      <c r="D6" s="105" t="str">
        <f>PLANTILLA!D9</f>
        <v>pza</v>
      </c>
      <c r="E6" s="172">
        <f t="shared" ref="E6:M6" si="2">IF(ISNA(INDEX(INDIRECT(E$3&amp;"!$J:$J"),MATCH($B6,INDIRECT(E$3&amp;"!$B:$B"),0),1)),0,INDEX(INDIRECT(E$3&amp;"!$J:$J"),MATCH($B6,INDIRECT(E$3&amp;"!$B:$B"),0),1))</f>
        <v>0</v>
      </c>
      <c r="F6" s="172">
        <f t="shared" si="2"/>
        <v>0</v>
      </c>
      <c r="G6" s="172">
        <f t="shared" si="2"/>
        <v>0</v>
      </c>
      <c r="H6" s="172">
        <f t="shared" si="2"/>
        <v>0</v>
      </c>
      <c r="I6" s="172">
        <f t="shared" si="2"/>
        <v>1</v>
      </c>
      <c r="J6" s="172">
        <f t="shared" si="2"/>
        <v>0</v>
      </c>
      <c r="K6" s="172">
        <f t="shared" si="2"/>
        <v>1</v>
      </c>
      <c r="L6" s="172">
        <f t="shared" si="2"/>
        <v>0</v>
      </c>
      <c r="M6" s="172">
        <f t="shared" si="2"/>
        <v>0</v>
      </c>
      <c r="O6" s="173">
        <f t="shared" si="3"/>
        <v>0</v>
      </c>
    </row>
    <row r="7" ht="15.75" hidden="1" customHeight="1">
      <c r="A7" s="171" t="str">
        <f>PLANTILLA!A10</f>
        <v>He</v>
      </c>
      <c r="B7" s="148" t="str">
        <f>PLANTILLA!B10</f>
        <v>Taladro </v>
      </c>
      <c r="C7" s="106">
        <f>PLANTILLA!C10</f>
        <v>1</v>
      </c>
      <c r="D7" s="105" t="str">
        <f>PLANTILLA!D10</f>
        <v>pza</v>
      </c>
      <c r="E7" s="172">
        <f t="shared" ref="E7:M7" si="4">IF(ISNA(INDEX(INDIRECT(E$3&amp;"!$J:$J"),MATCH($B7,INDIRECT(E$3&amp;"!$B:$B"),0),1)),0,INDEX(INDIRECT(E$3&amp;"!$J:$J"),MATCH($B7,INDIRECT(E$3&amp;"!$B:$B"),0),1))</f>
        <v>0</v>
      </c>
      <c r="F7" s="172">
        <f t="shared" si="4"/>
        <v>0</v>
      </c>
      <c r="G7" s="172">
        <f t="shared" si="4"/>
        <v>0</v>
      </c>
      <c r="H7" s="172">
        <f t="shared" si="4"/>
        <v>0</v>
      </c>
      <c r="I7" s="172">
        <f t="shared" si="4"/>
        <v>1</v>
      </c>
      <c r="J7" s="172">
        <f t="shared" si="4"/>
        <v>0</v>
      </c>
      <c r="K7" s="172">
        <f t="shared" si="4"/>
        <v>1</v>
      </c>
      <c r="L7" s="172">
        <f t="shared" si="4"/>
        <v>0</v>
      </c>
      <c r="M7" s="172">
        <f t="shared" si="4"/>
        <v>0</v>
      </c>
      <c r="O7" s="173">
        <f t="shared" si="3"/>
        <v>0</v>
      </c>
    </row>
    <row r="8" ht="15.75" hidden="1" customHeight="1">
      <c r="A8" s="171" t="str">
        <f>PLANTILLA!A11</f>
        <v>He</v>
      </c>
      <c r="B8" s="148" t="str">
        <f>PLANTILLA!B11</f>
        <v>Prensa de resorte para carpintero</v>
      </c>
      <c r="C8" s="106">
        <f>PLANTILLA!C11</f>
        <v>1</v>
      </c>
      <c r="D8" s="105" t="str">
        <f>PLANTILLA!D11</f>
        <v>pza</v>
      </c>
      <c r="E8" s="172">
        <f t="shared" ref="E8:M8" si="5">IF(ISNA(INDEX(INDIRECT(E$3&amp;"!$J:$J"),MATCH($B8,INDIRECT(E$3&amp;"!$B:$B"),0),1)),0,INDEX(INDIRECT(E$3&amp;"!$J:$J"),MATCH($B8,INDIRECT(E$3&amp;"!$B:$B"),0),1))</f>
        <v>0</v>
      </c>
      <c r="F8" s="172">
        <f t="shared" si="5"/>
        <v>0</v>
      </c>
      <c r="G8" s="172">
        <f t="shared" si="5"/>
        <v>0</v>
      </c>
      <c r="H8" s="172">
        <f t="shared" si="5"/>
        <v>0</v>
      </c>
      <c r="I8" s="172">
        <f t="shared" si="5"/>
        <v>2</v>
      </c>
      <c r="J8" s="172">
        <f t="shared" si="5"/>
        <v>0</v>
      </c>
      <c r="K8" s="172">
        <f t="shared" si="5"/>
        <v>1</v>
      </c>
      <c r="L8" s="172">
        <f t="shared" si="5"/>
        <v>0</v>
      </c>
      <c r="M8" s="172">
        <f t="shared" si="5"/>
        <v>0</v>
      </c>
      <c r="O8" s="173">
        <f t="shared" si="3"/>
        <v>0</v>
      </c>
    </row>
    <row r="9" ht="15.75" hidden="1" customHeight="1">
      <c r="A9" s="171" t="str">
        <f>PLANTILLA!A12</f>
        <v>He</v>
      </c>
      <c r="B9" s="148" t="str">
        <f>PLANTILLA!B12</f>
        <v>Prensa en "C" mediana</v>
      </c>
      <c r="C9" s="106">
        <f>PLANTILLA!C12</f>
        <v>1</v>
      </c>
      <c r="D9" s="105" t="str">
        <f>PLANTILLA!D12</f>
        <v>pza</v>
      </c>
      <c r="E9" s="172">
        <f t="shared" ref="E9:M9" si="6">IF(ISNA(INDEX(INDIRECT(E$3&amp;"!$J:$J"),MATCH($B9,INDIRECT(E$3&amp;"!$B:$B"),0),1)),0,INDEX(INDIRECT(E$3&amp;"!$J:$J"),MATCH($B9,INDIRECT(E$3&amp;"!$B:$B"),0),1))</f>
        <v>0</v>
      </c>
      <c r="F9" s="172">
        <f t="shared" si="6"/>
        <v>0</v>
      </c>
      <c r="G9" s="172">
        <f t="shared" si="6"/>
        <v>0</v>
      </c>
      <c r="H9" s="172">
        <f t="shared" si="6"/>
        <v>0</v>
      </c>
      <c r="I9" s="172">
        <f t="shared" si="6"/>
        <v>2</v>
      </c>
      <c r="J9" s="172">
        <f t="shared" si="6"/>
        <v>0</v>
      </c>
      <c r="K9" s="172">
        <f t="shared" si="6"/>
        <v>1</v>
      </c>
      <c r="L9" s="172">
        <f t="shared" si="6"/>
        <v>0</v>
      </c>
      <c r="M9" s="172">
        <f t="shared" si="6"/>
        <v>0</v>
      </c>
      <c r="O9" s="173">
        <f t="shared" si="3"/>
        <v>0</v>
      </c>
    </row>
    <row r="10" ht="15.75" hidden="1" customHeight="1">
      <c r="A10" s="171" t="str">
        <f>PLANTILLA!A13</f>
        <v>He</v>
      </c>
      <c r="B10" s="148" t="str">
        <f>PLANTILLA!B13</f>
        <v>Juego de brocas de madera (medidas: 1/16”, 5/64", 3/32", 7/64", 1/8", 9/64", 5/32", 11/64", 3/16", 13/64", 7/32", 1/4" y 5/16”)</v>
      </c>
      <c r="C10" s="106">
        <f>PLANTILLA!C13</f>
        <v>1</v>
      </c>
      <c r="D10" s="105" t="str">
        <f>PLANTILLA!D13</f>
        <v>juego de brocas</v>
      </c>
      <c r="E10" s="172">
        <f t="shared" ref="E10:M10" si="7">IF(ISNA(INDEX(INDIRECT(E$3&amp;"!$J:$J"),MATCH($B10,INDIRECT(E$3&amp;"!$B:$B"),0),1)),0,INDEX(INDIRECT(E$3&amp;"!$J:$J"),MATCH($B10,INDIRECT(E$3&amp;"!$B:$B"),0),1))</f>
        <v>0</v>
      </c>
      <c r="F10" s="172">
        <f t="shared" si="7"/>
        <v>0</v>
      </c>
      <c r="G10" s="172">
        <f t="shared" si="7"/>
        <v>0</v>
      </c>
      <c r="H10" s="172">
        <f t="shared" si="7"/>
        <v>0</v>
      </c>
      <c r="I10" s="172">
        <f t="shared" si="7"/>
        <v>1</v>
      </c>
      <c r="J10" s="172">
        <f t="shared" si="7"/>
        <v>0</v>
      </c>
      <c r="K10" s="172">
        <f t="shared" si="7"/>
        <v>1</v>
      </c>
      <c r="L10" s="172">
        <f t="shared" si="7"/>
        <v>0</v>
      </c>
      <c r="M10" s="172">
        <f t="shared" si="7"/>
        <v>0</v>
      </c>
      <c r="O10" s="173">
        <f t="shared" si="3"/>
        <v>0</v>
      </c>
    </row>
    <row r="11" ht="15.75" hidden="1" customHeight="1">
      <c r="A11" s="171" t="str">
        <f>PLANTILLA!A14</f>
        <v>He</v>
      </c>
      <c r="B11" s="148" t="str">
        <f>PLANTILLA!B14</f>
        <v>Flexómetro</v>
      </c>
      <c r="C11" s="106">
        <f>PLANTILLA!C14</f>
        <v>1</v>
      </c>
      <c r="D11" s="105" t="str">
        <f>PLANTILLA!D14</f>
        <v>pza</v>
      </c>
      <c r="E11" s="172">
        <f t="shared" ref="E11:M11" si="8">IF(ISNA(INDEX(INDIRECT(E$3&amp;"!$J:$J"),MATCH($B11,INDIRECT(E$3&amp;"!$B:$B"),0),1)),0,INDEX(INDIRECT(E$3&amp;"!$J:$J"),MATCH($B11,INDIRECT(E$3&amp;"!$B:$B"),0),1))</f>
        <v>0</v>
      </c>
      <c r="F11" s="172">
        <f t="shared" si="8"/>
        <v>0</v>
      </c>
      <c r="G11" s="172">
        <f t="shared" si="8"/>
        <v>0</v>
      </c>
      <c r="H11" s="172">
        <f t="shared" si="8"/>
        <v>0</v>
      </c>
      <c r="I11" s="172">
        <f t="shared" si="8"/>
        <v>0</v>
      </c>
      <c r="J11" s="172">
        <f t="shared" si="8"/>
        <v>0</v>
      </c>
      <c r="K11" s="172">
        <f t="shared" si="8"/>
        <v>2</v>
      </c>
      <c r="L11" s="172">
        <f t="shared" si="8"/>
        <v>0</v>
      </c>
      <c r="M11" s="172">
        <f t="shared" si="8"/>
        <v>0</v>
      </c>
      <c r="O11" s="173">
        <f t="shared" si="3"/>
        <v>0</v>
      </c>
    </row>
    <row r="12" ht="15.75" hidden="1" customHeight="1">
      <c r="A12" s="171" t="str">
        <f>PLANTILLA!A15</f>
        <v>He</v>
      </c>
      <c r="B12" s="148" t="str">
        <f>PLANTILLA!B15</f>
        <v>Cúter</v>
      </c>
      <c r="C12" s="106">
        <f>PLANTILLA!C15</f>
        <v>1</v>
      </c>
      <c r="D12" s="105" t="str">
        <f>PLANTILLA!D15</f>
        <v>pza</v>
      </c>
      <c r="E12" s="172">
        <f t="shared" ref="E12:M12" si="9">IF(ISNA(INDEX(INDIRECT(E$3&amp;"!$J:$J"),MATCH($B12,INDIRECT(E$3&amp;"!$B:$B"),0),1)),0,INDEX(INDIRECT(E$3&amp;"!$J:$J"),MATCH($B12,INDIRECT(E$3&amp;"!$B:$B"),0),1))</f>
        <v>0</v>
      </c>
      <c r="F12" s="172">
        <f t="shared" si="9"/>
        <v>0</v>
      </c>
      <c r="G12" s="172">
        <f t="shared" si="9"/>
        <v>0</v>
      </c>
      <c r="H12" s="172">
        <f t="shared" si="9"/>
        <v>0</v>
      </c>
      <c r="I12" s="172">
        <f t="shared" si="9"/>
        <v>0</v>
      </c>
      <c r="J12" s="172">
        <f t="shared" si="9"/>
        <v>0</v>
      </c>
      <c r="K12" s="172">
        <f t="shared" si="9"/>
        <v>2</v>
      </c>
      <c r="L12" s="172">
        <f t="shared" si="9"/>
        <v>0</v>
      </c>
      <c r="M12" s="172">
        <f t="shared" si="9"/>
        <v>0</v>
      </c>
      <c r="O12" s="173">
        <f t="shared" si="3"/>
        <v>0</v>
      </c>
    </row>
    <row r="13" ht="15.75" hidden="1" customHeight="1">
      <c r="A13" s="171" t="str">
        <f>PLANTILLA!A16</f>
        <v>He</v>
      </c>
      <c r="B13" s="148" t="str">
        <f>PLANTILLA!B16</f>
        <v>Pistola de silicón</v>
      </c>
      <c r="C13" s="106">
        <f>PLANTILLA!C16</f>
        <v>1</v>
      </c>
      <c r="D13" s="105" t="str">
        <f>PLANTILLA!D16</f>
        <v>pza</v>
      </c>
      <c r="E13" s="172">
        <f t="shared" ref="E13:M13" si="10">IF(ISNA(INDEX(INDIRECT(E$3&amp;"!$J:$J"),MATCH($B13,INDIRECT(E$3&amp;"!$B:$B"),0),1)),0,INDEX(INDIRECT(E$3&amp;"!$J:$J"),MATCH($B13,INDIRECT(E$3&amp;"!$B:$B"),0),1))</f>
        <v>0</v>
      </c>
      <c r="F13" s="172">
        <f t="shared" si="10"/>
        <v>0</v>
      </c>
      <c r="G13" s="172">
        <f t="shared" si="10"/>
        <v>0</v>
      </c>
      <c r="H13" s="172">
        <f t="shared" si="10"/>
        <v>0</v>
      </c>
      <c r="I13" s="172">
        <f t="shared" si="10"/>
        <v>0</v>
      </c>
      <c r="J13" s="172">
        <f t="shared" si="10"/>
        <v>0</v>
      </c>
      <c r="K13" s="172">
        <f t="shared" si="10"/>
        <v>0</v>
      </c>
      <c r="L13" s="172">
        <f t="shared" si="10"/>
        <v>0</v>
      </c>
      <c r="M13" s="172">
        <f t="shared" si="10"/>
        <v>0</v>
      </c>
      <c r="O13" s="173">
        <f t="shared" si="3"/>
        <v>0</v>
      </c>
    </row>
    <row r="14" ht="15.75" hidden="1" customHeight="1">
      <c r="A14" s="171" t="str">
        <f>PLANTILLA!A17</f>
        <v>He</v>
      </c>
      <c r="B14" s="148" t="str">
        <f>PLANTILLA!B17</f>
        <v>Pinceles (delgado, mediano y grueso)</v>
      </c>
      <c r="C14" s="106">
        <f>PLANTILLA!C17</f>
        <v>1</v>
      </c>
      <c r="D14" s="105" t="str">
        <f>PLANTILLA!D17</f>
        <v>juego</v>
      </c>
      <c r="E14" s="172">
        <f t="shared" ref="E14:M14" si="11">IF(ISNA(INDEX(INDIRECT(E$3&amp;"!$J:$J"),MATCH($B14,INDIRECT(E$3&amp;"!$B:$B"),0),1)),0,INDEX(INDIRECT(E$3&amp;"!$J:$J"),MATCH($B14,INDIRECT(E$3&amp;"!$B:$B"),0),1))</f>
        <v>0</v>
      </c>
      <c r="F14" s="172">
        <f t="shared" si="11"/>
        <v>0</v>
      </c>
      <c r="G14" s="172">
        <f t="shared" si="11"/>
        <v>0</v>
      </c>
      <c r="H14" s="172">
        <f t="shared" si="11"/>
        <v>0</v>
      </c>
      <c r="I14" s="172">
        <f t="shared" si="11"/>
        <v>0</v>
      </c>
      <c r="J14" s="172">
        <f t="shared" si="11"/>
        <v>0</v>
      </c>
      <c r="K14" s="172">
        <f t="shared" si="11"/>
        <v>0</v>
      </c>
      <c r="L14" s="172">
        <f t="shared" si="11"/>
        <v>0</v>
      </c>
      <c r="M14" s="172">
        <f t="shared" si="11"/>
        <v>0</v>
      </c>
      <c r="O14" s="173">
        <f t="shared" si="3"/>
        <v>0</v>
      </c>
    </row>
    <row r="15" ht="15.75" hidden="1" customHeight="1">
      <c r="A15" s="171" t="str">
        <f>PLANTILLA!A18</f>
        <v>He</v>
      </c>
      <c r="B15" s="148" t="str">
        <f>PLANTILLA!B18</f>
        <v>Desarmador plano</v>
      </c>
      <c r="C15" s="106">
        <f>PLANTILLA!C18</f>
        <v>1</v>
      </c>
      <c r="D15" s="105" t="str">
        <f>PLANTILLA!D18</f>
        <v>pza</v>
      </c>
      <c r="E15" s="172">
        <f t="shared" ref="E15:M15" si="12">IF(ISNA(INDEX(INDIRECT(E$3&amp;"!$J:$J"),MATCH($B15,INDIRECT(E$3&amp;"!$B:$B"),0),1)),0,INDEX(INDIRECT(E$3&amp;"!$J:$J"),MATCH($B15,INDIRECT(E$3&amp;"!$B:$B"),0),1))</f>
        <v>0</v>
      </c>
      <c r="F15" s="172">
        <f t="shared" si="12"/>
        <v>0</v>
      </c>
      <c r="G15" s="172">
        <f t="shared" si="12"/>
        <v>0</v>
      </c>
      <c r="H15" s="172">
        <f t="shared" si="12"/>
        <v>0</v>
      </c>
      <c r="I15" s="172">
        <f t="shared" si="12"/>
        <v>0</v>
      </c>
      <c r="J15" s="172">
        <f t="shared" si="12"/>
        <v>0</v>
      </c>
      <c r="K15" s="172">
        <f t="shared" si="12"/>
        <v>0</v>
      </c>
      <c r="L15" s="172">
        <f t="shared" si="12"/>
        <v>0</v>
      </c>
      <c r="M15" s="172">
        <f t="shared" si="12"/>
        <v>0</v>
      </c>
      <c r="O15" s="173">
        <f t="shared" si="3"/>
        <v>0</v>
      </c>
    </row>
    <row r="16" ht="15.75" hidden="1" customHeight="1">
      <c r="A16" s="171" t="str">
        <f>PLANTILLA!A19</f>
        <v>He</v>
      </c>
      <c r="B16" s="148" t="str">
        <f>PLANTILLA!B19</f>
        <v>Desarmador de cruz</v>
      </c>
      <c r="C16" s="106">
        <f>PLANTILLA!C19</f>
        <v>1</v>
      </c>
      <c r="D16" s="105" t="str">
        <f>PLANTILLA!D19</f>
        <v>pza</v>
      </c>
      <c r="E16" s="172">
        <f t="shared" ref="E16:M16" si="13">IF(ISNA(INDEX(INDIRECT(E$3&amp;"!$J:$J"),MATCH($B16,INDIRECT(E$3&amp;"!$B:$B"),0),1)),0,INDEX(INDIRECT(E$3&amp;"!$J:$J"),MATCH($B16,INDIRECT(E$3&amp;"!$B:$B"),0),1))</f>
        <v>0</v>
      </c>
      <c r="F16" s="172">
        <f t="shared" si="13"/>
        <v>0</v>
      </c>
      <c r="G16" s="172">
        <f t="shared" si="13"/>
        <v>0</v>
      </c>
      <c r="H16" s="172">
        <f t="shared" si="13"/>
        <v>0</v>
      </c>
      <c r="I16" s="172">
        <f t="shared" si="13"/>
        <v>0</v>
      </c>
      <c r="J16" s="172">
        <f t="shared" si="13"/>
        <v>0</v>
      </c>
      <c r="K16" s="172">
        <f t="shared" si="13"/>
        <v>0</v>
      </c>
      <c r="L16" s="172">
        <f t="shared" si="13"/>
        <v>0</v>
      </c>
      <c r="M16" s="172">
        <f t="shared" si="13"/>
        <v>0</v>
      </c>
      <c r="O16" s="173">
        <f t="shared" si="3"/>
        <v>0</v>
      </c>
    </row>
    <row r="17" ht="15.75" hidden="1" customHeight="1">
      <c r="A17" s="171" t="str">
        <f>PLANTILLA!A20</f>
        <v>He</v>
      </c>
      <c r="B17" s="148" t="str">
        <f>PLANTILLA!B20</f>
        <v>Juego de puntas intercambiables para desarmador</v>
      </c>
      <c r="C17" s="106">
        <f>PLANTILLA!C20</f>
        <v>1</v>
      </c>
      <c r="D17" s="105" t="str">
        <f>PLANTILLA!D20</f>
        <v>juego</v>
      </c>
      <c r="E17" s="172">
        <f t="shared" ref="E17:M17" si="14">IF(ISNA(INDEX(INDIRECT(E$3&amp;"!$J:$J"),MATCH($B17,INDIRECT(E$3&amp;"!$B:$B"),0),1)),0,INDEX(INDIRECT(E$3&amp;"!$J:$J"),MATCH($B17,INDIRECT(E$3&amp;"!$B:$B"),0),1))</f>
        <v>0</v>
      </c>
      <c r="F17" s="172">
        <f t="shared" si="14"/>
        <v>0</v>
      </c>
      <c r="G17" s="172">
        <f t="shared" si="14"/>
        <v>0</v>
      </c>
      <c r="H17" s="172">
        <f t="shared" si="14"/>
        <v>0</v>
      </c>
      <c r="I17" s="172">
        <f t="shared" si="14"/>
        <v>0</v>
      </c>
      <c r="J17" s="172">
        <f t="shared" si="14"/>
        <v>0</v>
      </c>
      <c r="K17" s="172">
        <f t="shared" si="14"/>
        <v>0</v>
      </c>
      <c r="L17" s="172">
        <f t="shared" si="14"/>
        <v>0</v>
      </c>
      <c r="M17" s="172">
        <f t="shared" si="14"/>
        <v>0</v>
      </c>
      <c r="O17" s="173">
        <f t="shared" si="3"/>
        <v>0</v>
      </c>
    </row>
    <row r="18" ht="15.75" hidden="1" customHeight="1">
      <c r="A18" s="171" t="str">
        <f>PLANTILLA!A21</f>
        <v>He</v>
      </c>
      <c r="B18" s="148" t="str">
        <f>PLANTILLA!B21</f>
        <v>Pinza de punta</v>
      </c>
      <c r="C18" s="106">
        <f>PLANTILLA!C21</f>
        <v>1</v>
      </c>
      <c r="D18" s="105" t="str">
        <f>PLANTILLA!D21</f>
        <v>pza</v>
      </c>
      <c r="E18" s="172">
        <f t="shared" ref="E18:M18" si="15">IF(ISNA(INDEX(INDIRECT(E$3&amp;"!$J:$J"),MATCH($B18,INDIRECT(E$3&amp;"!$B:$B"),0),1)),0,INDEX(INDIRECT(E$3&amp;"!$J:$J"),MATCH($B18,INDIRECT(E$3&amp;"!$B:$B"),0),1))</f>
        <v>0</v>
      </c>
      <c r="F18" s="172">
        <f t="shared" si="15"/>
        <v>0</v>
      </c>
      <c r="G18" s="172">
        <f t="shared" si="15"/>
        <v>0</v>
      </c>
      <c r="H18" s="172">
        <f t="shared" si="15"/>
        <v>0</v>
      </c>
      <c r="I18" s="172">
        <f t="shared" si="15"/>
        <v>2</v>
      </c>
      <c r="J18" s="172">
        <f t="shared" si="15"/>
        <v>0</v>
      </c>
      <c r="K18" s="172">
        <f t="shared" si="15"/>
        <v>0</v>
      </c>
      <c r="L18" s="172">
        <f t="shared" si="15"/>
        <v>0</v>
      </c>
      <c r="M18" s="172">
        <f t="shared" si="15"/>
        <v>0</v>
      </c>
      <c r="O18" s="173">
        <f t="shared" si="3"/>
        <v>0</v>
      </c>
    </row>
    <row r="19" ht="15.75" hidden="1" customHeight="1">
      <c r="A19" s="171" t="str">
        <f>PLANTILLA!A22</f>
        <v>He</v>
      </c>
      <c r="B19" s="148" t="str">
        <f>PLANTILLA!B22</f>
        <v>Pinza de corte</v>
      </c>
      <c r="C19" s="106">
        <f>PLANTILLA!C22</f>
        <v>1</v>
      </c>
      <c r="D19" s="105" t="str">
        <f>PLANTILLA!D22</f>
        <v>pza</v>
      </c>
      <c r="E19" s="172">
        <f t="shared" ref="E19:M19" si="16">IF(ISNA(INDEX(INDIRECT(E$3&amp;"!$J:$J"),MATCH($B19,INDIRECT(E$3&amp;"!$B:$B"),0),1)),0,INDEX(INDIRECT(E$3&amp;"!$J:$J"),MATCH($B19,INDIRECT(E$3&amp;"!$B:$B"),0),1))</f>
        <v>0</v>
      </c>
      <c r="F19" s="172">
        <f t="shared" si="16"/>
        <v>0</v>
      </c>
      <c r="G19" s="172">
        <f t="shared" si="16"/>
        <v>0</v>
      </c>
      <c r="H19" s="172">
        <f t="shared" si="16"/>
        <v>0</v>
      </c>
      <c r="I19" s="172">
        <f t="shared" si="16"/>
        <v>2</v>
      </c>
      <c r="J19" s="172">
        <f t="shared" si="16"/>
        <v>0</v>
      </c>
      <c r="K19" s="172">
        <f t="shared" si="16"/>
        <v>2</v>
      </c>
      <c r="L19" s="172">
        <f t="shared" si="16"/>
        <v>0</v>
      </c>
      <c r="M19" s="172">
        <f t="shared" si="16"/>
        <v>0</v>
      </c>
      <c r="O19" s="173">
        <f t="shared" si="3"/>
        <v>0</v>
      </c>
    </row>
    <row r="20" ht="15.75" hidden="1" customHeight="1">
      <c r="A20" s="171" t="str">
        <f>PLANTILLA!A23</f>
        <v>He</v>
      </c>
      <c r="B20" s="148" t="str">
        <f>PLANTILLA!B23</f>
        <v>Juegos de 10 piezas de caimanes c/u</v>
      </c>
      <c r="C20" s="106">
        <f>PLANTILLA!C23</f>
        <v>1</v>
      </c>
      <c r="D20" s="105" t="str">
        <f>PLANTILLA!D23</f>
        <v>juego</v>
      </c>
      <c r="E20" s="172">
        <f t="shared" ref="E20:M20" si="17">IF(ISNA(INDEX(INDIRECT(E$3&amp;"!$J:$J"),MATCH($B20,INDIRECT(E$3&amp;"!$B:$B"),0),1)),0,INDEX(INDIRECT(E$3&amp;"!$J:$J"),MATCH($B20,INDIRECT(E$3&amp;"!$B:$B"),0),1))</f>
        <v>0</v>
      </c>
      <c r="F20" s="172">
        <f t="shared" si="17"/>
        <v>0</v>
      </c>
      <c r="G20" s="172">
        <f t="shared" si="17"/>
        <v>0</v>
      </c>
      <c r="H20" s="172">
        <f t="shared" si="17"/>
        <v>0</v>
      </c>
      <c r="I20" s="172">
        <f t="shared" si="17"/>
        <v>0</v>
      </c>
      <c r="J20" s="172">
        <f t="shared" si="17"/>
        <v>0</v>
      </c>
      <c r="K20" s="172">
        <f t="shared" si="17"/>
        <v>2</v>
      </c>
      <c r="L20" s="172">
        <f t="shared" si="17"/>
        <v>0</v>
      </c>
      <c r="M20" s="172">
        <f t="shared" si="17"/>
        <v>0</v>
      </c>
      <c r="O20" s="173">
        <f t="shared" si="3"/>
        <v>0</v>
      </c>
    </row>
    <row r="21" ht="15.75" hidden="1" customHeight="1">
      <c r="A21" s="171" t="str">
        <f>PLANTILLA!A24</f>
        <v>He</v>
      </c>
      <c r="B21" s="148" t="str">
        <f>PLANTILLA!B24</f>
        <v>Motor DC de 3V</v>
      </c>
      <c r="C21" s="106">
        <f>PLANTILLA!C24</f>
        <v>1</v>
      </c>
      <c r="D21" s="105" t="str">
        <f>PLANTILLA!D24</f>
        <v>pza</v>
      </c>
      <c r="E21" s="172">
        <f t="shared" ref="E21:M21" si="18">IF(ISNA(INDEX(INDIRECT(E$3&amp;"!$J:$J"),MATCH($B21,INDIRECT(E$3&amp;"!$B:$B"),0),1)),0,INDEX(INDIRECT(E$3&amp;"!$J:$J"),MATCH($B21,INDIRECT(E$3&amp;"!$B:$B"),0),1))</f>
        <v>0</v>
      </c>
      <c r="F21" s="172">
        <f t="shared" si="18"/>
        <v>0</v>
      </c>
      <c r="G21" s="172">
        <f t="shared" si="18"/>
        <v>0</v>
      </c>
      <c r="H21" s="172">
        <f t="shared" si="18"/>
        <v>0</v>
      </c>
      <c r="I21" s="172">
        <f t="shared" si="18"/>
        <v>0</v>
      </c>
      <c r="J21" s="172">
        <f t="shared" si="18"/>
        <v>0</v>
      </c>
      <c r="K21" s="172">
        <f t="shared" si="18"/>
        <v>0</v>
      </c>
      <c r="L21" s="172">
        <f t="shared" si="18"/>
        <v>0</v>
      </c>
      <c r="M21" s="172">
        <f t="shared" si="18"/>
        <v>0</v>
      </c>
      <c r="O21" s="173">
        <f t="shared" si="3"/>
        <v>0</v>
      </c>
    </row>
    <row r="22" ht="15.75" customHeight="1">
      <c r="A22" s="171" t="str">
        <f>PLANTILLA!A25</f>
        <v>He</v>
      </c>
      <c r="B22" s="148" t="str">
        <f>PLANTILLA!B25</f>
        <v>Motor DC de 5V</v>
      </c>
      <c r="C22" s="106">
        <f>PLANTILLA!C25</f>
        <v>1</v>
      </c>
      <c r="D22" s="105" t="str">
        <f>PLANTILLA!D25</f>
        <v>pza</v>
      </c>
      <c r="E22" s="172">
        <f t="shared" ref="E22:M22" si="19">IF(ISNA(INDEX(INDIRECT(E$3&amp;"!$J:$J"),MATCH($B22,INDIRECT(E$3&amp;"!$B:$B"),0),1)),0,INDEX(INDIRECT(E$3&amp;"!$J:$J"),MATCH($B22,INDIRECT(E$3&amp;"!$B:$B"),0),1))</f>
        <v>0</v>
      </c>
      <c r="F22" s="172">
        <f t="shared" si="19"/>
        <v>0</v>
      </c>
      <c r="G22" s="172">
        <f t="shared" si="19"/>
        <v>4</v>
      </c>
      <c r="H22" s="172">
        <f t="shared" si="19"/>
        <v>0</v>
      </c>
      <c r="I22" s="172">
        <f t="shared" si="19"/>
        <v>0</v>
      </c>
      <c r="J22" s="172">
        <f t="shared" si="19"/>
        <v>0</v>
      </c>
      <c r="K22" s="172">
        <f t="shared" si="19"/>
        <v>0</v>
      </c>
      <c r="L22" s="172">
        <f t="shared" si="19"/>
        <v>2</v>
      </c>
      <c r="M22" s="172">
        <f t="shared" si="19"/>
        <v>0</v>
      </c>
      <c r="O22" s="173">
        <f t="shared" si="3"/>
        <v>4</v>
      </c>
    </row>
    <row r="23" ht="15.75" customHeight="1">
      <c r="A23" s="171" t="str">
        <f>PLANTILLA!A26</f>
        <v>He</v>
      </c>
      <c r="B23" s="148" t="str">
        <f>PLANTILLA!B26</f>
        <v>Juegos de jumpers macho/hembra y macho/macho (3 de cada uno)</v>
      </c>
      <c r="C23" s="106">
        <f>PLANTILLA!C26</f>
        <v>1</v>
      </c>
      <c r="D23" s="105" t="str">
        <f>PLANTILLA!D26</f>
        <v>juego</v>
      </c>
      <c r="E23" s="172">
        <f t="shared" ref="E23:M23" si="20">IF(ISNA(INDEX(INDIRECT(E$3&amp;"!$J:$J"),MATCH($B23,INDIRECT(E$3&amp;"!$B:$B"),0),1)),0,INDEX(INDIRECT(E$3&amp;"!$J:$J"),MATCH($B23,INDIRECT(E$3&amp;"!$B:$B"),0),1))</f>
        <v>2</v>
      </c>
      <c r="F23" s="172">
        <f t="shared" si="20"/>
        <v>2</v>
      </c>
      <c r="G23" s="172">
        <f t="shared" si="20"/>
        <v>2</v>
      </c>
      <c r="H23" s="172">
        <f t="shared" si="20"/>
        <v>2</v>
      </c>
      <c r="I23" s="172">
        <f t="shared" si="20"/>
        <v>2</v>
      </c>
      <c r="J23" s="172">
        <f t="shared" si="20"/>
        <v>2</v>
      </c>
      <c r="K23" s="172">
        <f t="shared" si="20"/>
        <v>4</v>
      </c>
      <c r="L23" s="172">
        <f t="shared" si="20"/>
        <v>2</v>
      </c>
      <c r="M23" s="172">
        <f t="shared" si="20"/>
        <v>2</v>
      </c>
      <c r="O23" s="173">
        <f t="shared" si="3"/>
        <v>2</v>
      </c>
    </row>
    <row r="24" ht="15.75" hidden="1" customHeight="1">
      <c r="A24" s="171" t="str">
        <f>PLANTILLA!A27</f>
        <v>He</v>
      </c>
      <c r="B24" s="148" t="str">
        <f>PLANTILLA!B27</f>
        <v>Protoboard de 830 puntos</v>
      </c>
      <c r="C24" s="106">
        <f>PLANTILLA!C27</f>
        <v>1</v>
      </c>
      <c r="D24" s="105" t="str">
        <f>PLANTILLA!D27</f>
        <v>pza</v>
      </c>
      <c r="E24" s="172">
        <f t="shared" ref="E24:M24" si="21">IF(ISNA(INDEX(INDIRECT(E$3&amp;"!$J:$J"),MATCH($B24,INDIRECT(E$3&amp;"!$B:$B"),0),1)),0,INDEX(INDIRECT(E$3&amp;"!$J:$J"),MATCH($B24,INDIRECT(E$3&amp;"!$B:$B"),0),1))</f>
        <v>0</v>
      </c>
      <c r="F24" s="172">
        <f t="shared" si="21"/>
        <v>0</v>
      </c>
      <c r="G24" s="172">
        <f t="shared" si="21"/>
        <v>0</v>
      </c>
      <c r="H24" s="172">
        <f t="shared" si="21"/>
        <v>0</v>
      </c>
      <c r="I24" s="172">
        <f t="shared" si="21"/>
        <v>0</v>
      </c>
      <c r="J24" s="172">
        <f t="shared" si="21"/>
        <v>0</v>
      </c>
      <c r="K24" s="172">
        <f t="shared" si="21"/>
        <v>0</v>
      </c>
      <c r="L24" s="172">
        <f t="shared" si="21"/>
        <v>0</v>
      </c>
      <c r="M24" s="172">
        <f t="shared" si="21"/>
        <v>0</v>
      </c>
      <c r="O24" s="173">
        <f t="shared" si="3"/>
        <v>0</v>
      </c>
    </row>
    <row r="25" ht="15.75" hidden="1" customHeight="1">
      <c r="A25" s="171" t="str">
        <f>PLANTILLA!A28</f>
        <v>He</v>
      </c>
      <c r="B25" s="148" t="str">
        <f>PLANTILLA!B28</f>
        <v>Batería recargable 9V</v>
      </c>
      <c r="C25" s="106">
        <f>PLANTILLA!C28</f>
        <v>1</v>
      </c>
      <c r="D25" s="105" t="str">
        <f>PLANTILLA!D28</f>
        <v>pza</v>
      </c>
      <c r="E25" s="172">
        <f t="shared" ref="E25:M25" si="22">IF(ISNA(INDEX(INDIRECT(E$3&amp;"!$J:$J"),MATCH($B25,INDIRECT(E$3&amp;"!$B:$B"),0),1)),0,INDEX(INDIRECT(E$3&amp;"!$J:$J"),MATCH($B25,INDIRECT(E$3&amp;"!$B:$B"),0),1))</f>
        <v>0</v>
      </c>
      <c r="F25" s="172">
        <f t="shared" si="22"/>
        <v>0</v>
      </c>
      <c r="G25" s="172">
        <f t="shared" si="22"/>
        <v>0</v>
      </c>
      <c r="H25" s="172">
        <f t="shared" si="22"/>
        <v>0</v>
      </c>
      <c r="I25" s="172">
        <f t="shared" si="22"/>
        <v>0</v>
      </c>
      <c r="J25" s="172">
        <f t="shared" si="22"/>
        <v>0</v>
      </c>
      <c r="K25" s="172">
        <f t="shared" si="22"/>
        <v>0</v>
      </c>
      <c r="L25" s="172">
        <f t="shared" si="22"/>
        <v>0</v>
      </c>
      <c r="M25" s="172">
        <f t="shared" si="22"/>
        <v>0</v>
      </c>
      <c r="O25" s="173">
        <f t="shared" si="3"/>
        <v>0</v>
      </c>
    </row>
    <row r="26" ht="15.75" customHeight="1">
      <c r="A26" s="171" t="str">
        <f>PLANTILLA!A29</f>
        <v>He</v>
      </c>
      <c r="B26" s="148" t="str">
        <f>PLANTILLA!B29</f>
        <v>Baterías recargables (AA)</v>
      </c>
      <c r="C26" s="106">
        <f>PLANTILLA!C29</f>
        <v>1</v>
      </c>
      <c r="D26" s="105" t="str">
        <f>PLANTILLA!D29</f>
        <v>par</v>
      </c>
      <c r="E26" s="172">
        <f t="shared" ref="E26:M26" si="23">IF(ISNA(INDEX(INDIRECT(E$3&amp;"!$J:$J"),MATCH($B26,INDIRECT(E$3&amp;"!$B:$B"),0),1)),0,INDEX(INDIRECT(E$3&amp;"!$J:$J"),MATCH($B26,INDIRECT(E$3&amp;"!$B:$B"),0),1))</f>
        <v>2</v>
      </c>
      <c r="F26" s="172">
        <f t="shared" si="23"/>
        <v>0</v>
      </c>
      <c r="G26" s="172">
        <f t="shared" si="23"/>
        <v>0</v>
      </c>
      <c r="H26" s="172">
        <f t="shared" si="23"/>
        <v>0</v>
      </c>
      <c r="I26" s="172">
        <f t="shared" si="23"/>
        <v>0</v>
      </c>
      <c r="J26" s="172">
        <f t="shared" si="23"/>
        <v>0</v>
      </c>
      <c r="K26" s="172">
        <f t="shared" si="23"/>
        <v>2</v>
      </c>
      <c r="L26" s="172">
        <f t="shared" si="23"/>
        <v>0</v>
      </c>
      <c r="M26" s="172">
        <f t="shared" si="23"/>
        <v>0</v>
      </c>
      <c r="O26" s="173">
        <f t="shared" si="3"/>
        <v>2</v>
      </c>
    </row>
    <row r="27" ht="15.75" hidden="1" customHeight="1">
      <c r="A27" s="171" t="str">
        <f>PLANTILLA!A30</f>
        <v>He</v>
      </c>
      <c r="B27" s="148" t="str">
        <f>PLANTILLA!B30</f>
        <v>Cargador universal de pilas (9V, AA y AAA)</v>
      </c>
      <c r="C27" s="106">
        <f>PLANTILLA!C30</f>
        <v>1</v>
      </c>
      <c r="D27" s="105" t="str">
        <f>PLANTILLA!D30</f>
        <v>pza</v>
      </c>
      <c r="E27" s="172">
        <f t="shared" ref="E27:M27" si="24">IF(ISNA(INDEX(INDIRECT(E$3&amp;"!$J:$J"),MATCH($B27,INDIRECT(E$3&amp;"!$B:$B"),0),1)),0,INDEX(INDIRECT(E$3&amp;"!$J:$J"),MATCH($B27,INDIRECT(E$3&amp;"!$B:$B"),0),1))</f>
        <v>0</v>
      </c>
      <c r="F27" s="172">
        <f t="shared" si="24"/>
        <v>0</v>
      </c>
      <c r="G27" s="172">
        <f t="shared" si="24"/>
        <v>0</v>
      </c>
      <c r="H27" s="172">
        <f t="shared" si="24"/>
        <v>0</v>
      </c>
      <c r="I27" s="172">
        <f t="shared" si="24"/>
        <v>0</v>
      </c>
      <c r="J27" s="172">
        <f t="shared" si="24"/>
        <v>0</v>
      </c>
      <c r="K27" s="172">
        <f t="shared" si="24"/>
        <v>0</v>
      </c>
      <c r="L27" s="172">
        <f t="shared" si="24"/>
        <v>0</v>
      </c>
      <c r="M27" s="172">
        <f t="shared" si="24"/>
        <v>0</v>
      </c>
      <c r="O27" s="173">
        <f t="shared" si="3"/>
        <v>0</v>
      </c>
    </row>
    <row r="28" ht="15.75" hidden="1" customHeight="1">
      <c r="A28" s="171" t="str">
        <f>PLANTILLA!A31</f>
        <v>He</v>
      </c>
      <c r="B28" s="148" t="str">
        <f>PLANTILLA!B31</f>
        <v>Botiquín de primeros auxilios (caja con algodón, alcohol, gasas, antiséptico, agua oxigenada, vendas)</v>
      </c>
      <c r="C28" s="106">
        <f>PLANTILLA!C31</f>
        <v>1</v>
      </c>
      <c r="D28" s="105" t="str">
        <f>PLANTILLA!D31</f>
        <v>pza</v>
      </c>
      <c r="E28" s="172">
        <f t="shared" ref="E28:M28" si="25">IF(ISNA(INDEX(INDIRECT(E$3&amp;"!$J:$J"),MATCH($B28,INDIRECT(E$3&amp;"!$B:$B"),0),1)),0,INDEX(INDIRECT(E$3&amp;"!$J:$J"),MATCH($B28,INDIRECT(E$3&amp;"!$B:$B"),0),1))</f>
        <v>0</v>
      </c>
      <c r="F28" s="172">
        <f t="shared" si="25"/>
        <v>0</v>
      </c>
      <c r="G28" s="172">
        <f t="shared" si="25"/>
        <v>0</v>
      </c>
      <c r="H28" s="172">
        <f t="shared" si="25"/>
        <v>0</v>
      </c>
      <c r="I28" s="172">
        <f t="shared" si="25"/>
        <v>0</v>
      </c>
      <c r="J28" s="172">
        <f t="shared" si="25"/>
        <v>0</v>
      </c>
      <c r="K28" s="172">
        <f t="shared" si="25"/>
        <v>0</v>
      </c>
      <c r="L28" s="172">
        <f t="shared" si="25"/>
        <v>0</v>
      </c>
      <c r="M28" s="172">
        <f t="shared" si="25"/>
        <v>0</v>
      </c>
      <c r="O28" s="173">
        <f t="shared" si="3"/>
        <v>0</v>
      </c>
    </row>
    <row r="29" ht="15.75" hidden="1" customHeight="1">
      <c r="A29" s="171" t="str">
        <f>PLANTILLA!A32</f>
        <v>He</v>
      </c>
      <c r="B29" s="148" t="str">
        <f>PLANTILLA!B32</f>
        <v>Lentes de seguridad</v>
      </c>
      <c r="C29" s="106">
        <f>PLANTILLA!C32</f>
        <v>1</v>
      </c>
      <c r="D29" s="105" t="str">
        <f>PLANTILLA!D32</f>
        <v>pza</v>
      </c>
      <c r="E29" s="172">
        <f t="shared" ref="E29:M29" si="26">IF(ISNA(INDEX(INDIRECT(E$3&amp;"!$J:$J"),MATCH($B29,INDIRECT(E$3&amp;"!$B:$B"),0),1)),0,INDEX(INDIRECT(E$3&amp;"!$J:$J"),MATCH($B29,INDIRECT(E$3&amp;"!$B:$B"),0),1))</f>
        <v>0</v>
      </c>
      <c r="F29" s="172">
        <f t="shared" si="26"/>
        <v>0</v>
      </c>
      <c r="G29" s="172">
        <f t="shared" si="26"/>
        <v>0</v>
      </c>
      <c r="H29" s="172">
        <f t="shared" si="26"/>
        <v>0</v>
      </c>
      <c r="I29" s="172">
        <f t="shared" si="26"/>
        <v>0</v>
      </c>
      <c r="J29" s="172">
        <f t="shared" si="26"/>
        <v>0</v>
      </c>
      <c r="K29" s="172">
        <f t="shared" si="26"/>
        <v>0</v>
      </c>
      <c r="L29" s="172">
        <f t="shared" si="26"/>
        <v>0</v>
      </c>
      <c r="M29" s="172">
        <f t="shared" si="26"/>
        <v>0</v>
      </c>
      <c r="O29" s="173">
        <f t="shared" si="3"/>
        <v>0</v>
      </c>
    </row>
    <row r="30" ht="15.75" hidden="1" customHeight="1">
      <c r="A30" s="171" t="str">
        <f>PLANTILLA!A33</f>
        <v>He</v>
      </c>
      <c r="B30" s="148" t="str">
        <f>PLANTILLA!B33</f>
        <v>Trapo de limpieza/franela</v>
      </c>
      <c r="C30" s="106">
        <f>PLANTILLA!C33</f>
        <v>1</v>
      </c>
      <c r="D30" s="105" t="str">
        <f>PLANTILLA!D33</f>
        <v>pza</v>
      </c>
      <c r="E30" s="172">
        <f t="shared" ref="E30:M30" si="27">IF(ISNA(INDEX(INDIRECT(E$3&amp;"!$J:$J"),MATCH($B30,INDIRECT(E$3&amp;"!$B:$B"),0),1)),0,INDEX(INDIRECT(E$3&amp;"!$J:$J"),MATCH($B30,INDIRECT(E$3&amp;"!$B:$B"),0),1))</f>
        <v>0</v>
      </c>
      <c r="F30" s="172">
        <f t="shared" si="27"/>
        <v>0</v>
      </c>
      <c r="G30" s="172">
        <f t="shared" si="27"/>
        <v>0</v>
      </c>
      <c r="H30" s="172">
        <f t="shared" si="27"/>
        <v>0</v>
      </c>
      <c r="I30" s="172">
        <f t="shared" si="27"/>
        <v>0</v>
      </c>
      <c r="J30" s="172">
        <f t="shared" si="27"/>
        <v>0</v>
      </c>
      <c r="K30" s="172">
        <f t="shared" si="27"/>
        <v>0</v>
      </c>
      <c r="L30" s="172">
        <f t="shared" si="27"/>
        <v>0</v>
      </c>
      <c r="M30" s="172">
        <f t="shared" si="27"/>
        <v>0</v>
      </c>
      <c r="O30" s="173">
        <f t="shared" si="3"/>
        <v>0</v>
      </c>
    </row>
    <row r="31" ht="15.75" customHeight="1">
      <c r="A31" s="171" t="str">
        <f>PLANTILLA!A34</f>
        <v/>
      </c>
      <c r="B31" s="148" t="str">
        <f>PLANTILLA!B34</f>
        <v/>
      </c>
      <c r="C31" s="106" t="str">
        <f>PLANTILLA!C34</f>
        <v/>
      </c>
      <c r="D31" s="105" t="str">
        <f>PLANTILLA!D34</f>
        <v/>
      </c>
      <c r="E31" s="154"/>
      <c r="F31" s="154"/>
      <c r="G31" s="154"/>
      <c r="H31" s="154"/>
      <c r="I31" s="154"/>
      <c r="J31" s="154"/>
      <c r="K31" s="154"/>
      <c r="L31" s="154"/>
      <c r="M31" s="154"/>
    </row>
    <row r="32" ht="15.75" customHeight="1">
      <c r="A32" s="171" t="str">
        <f>PLANTILLA!A35</f>
        <v/>
      </c>
      <c r="B32" s="171" t="str">
        <f>PLANTILLA!B35</f>
        <v/>
      </c>
      <c r="C32" s="106" t="str">
        <f>PLANTILLA!C35</f>
        <v/>
      </c>
      <c r="D32" s="105" t="str">
        <f>PLANTILLA!D35</f>
        <v/>
      </c>
      <c r="E32" s="154"/>
      <c r="F32" s="154"/>
      <c r="G32" s="154"/>
      <c r="H32" s="154"/>
      <c r="I32" s="154"/>
      <c r="J32" s="154"/>
      <c r="K32" s="154"/>
      <c r="L32" s="154"/>
      <c r="M32" s="154"/>
    </row>
    <row r="33" ht="15.75" customHeight="1">
      <c r="A33" s="171" t="str">
        <f>PLANTILLA!A36</f>
        <v/>
      </c>
      <c r="B33" s="148" t="str">
        <f>PLANTILLA!B36</f>
        <v>MATERIALES CONSUMIBLES</v>
      </c>
      <c r="C33" s="106" t="str">
        <f>PLANTILLA!C36</f>
        <v/>
      </c>
      <c r="D33" s="105" t="str">
        <f>PLANTILLA!D36</f>
        <v/>
      </c>
    </row>
    <row r="34" ht="15.75" hidden="1" customHeight="1">
      <c r="A34" s="171" t="str">
        <f>PLANTILLA!A37</f>
        <v>Co</v>
      </c>
      <c r="B34" s="148" t="str">
        <f>PLANTILLA!B37</f>
        <v>MDF 3 mm de espesor de 30 x 30 cm</v>
      </c>
      <c r="C34" s="106">
        <f>PLANTILLA!C37</f>
        <v>1</v>
      </c>
      <c r="D34" s="105" t="str">
        <f>PLANTILLA!D37</f>
        <v>pza</v>
      </c>
      <c r="E34" s="172">
        <f t="shared" ref="E34:M34" si="28">IF(ISNA(INDEX(INDIRECT(E$3&amp;"!$J:$J"),MATCH($B34,INDIRECT(E$3&amp;"!$B:$B"),0),1)),0,INDEX(INDIRECT(E$3&amp;"!$J:$J"),MATCH($B34,INDIRECT(E$3&amp;"!$B:$B"),0),1))</f>
        <v>0</v>
      </c>
      <c r="F34" s="172">
        <f t="shared" si="28"/>
        <v>0</v>
      </c>
      <c r="G34" s="172">
        <f t="shared" si="28"/>
        <v>0</v>
      </c>
      <c r="H34" s="172">
        <f t="shared" si="28"/>
        <v>0</v>
      </c>
      <c r="I34" s="172">
        <f t="shared" si="28"/>
        <v>4</v>
      </c>
      <c r="J34" s="172">
        <f t="shared" si="28"/>
        <v>0</v>
      </c>
      <c r="K34" s="172">
        <f t="shared" si="28"/>
        <v>4</v>
      </c>
      <c r="L34" s="172">
        <f t="shared" si="28"/>
        <v>0</v>
      </c>
      <c r="M34" s="172">
        <f t="shared" si="28"/>
        <v>0</v>
      </c>
      <c r="O34" s="174">
        <f t="shared" ref="O34:O74" si="30">SUMIF(E$1:N$1,TRUE,E34:N34)</f>
        <v>0</v>
      </c>
    </row>
    <row r="35" ht="15.75" hidden="1" customHeight="1">
      <c r="A35" s="171" t="str">
        <f>PLANTILLA!A38</f>
        <v>Co</v>
      </c>
      <c r="B35" s="148" t="str">
        <f>PLANTILLA!B38</f>
        <v>Cartulina blanca</v>
      </c>
      <c r="C35" s="106">
        <f>PLANTILLA!C38</f>
        <v>1</v>
      </c>
      <c r="D35" s="105" t="str">
        <f>PLANTILLA!D38</f>
        <v>pza</v>
      </c>
      <c r="E35" s="172">
        <f t="shared" ref="E35:M35" si="29">IF(ISNA(INDEX(INDIRECT(E$3&amp;"!$J:$J"),MATCH($B35,INDIRECT(E$3&amp;"!$B:$B"),0),1)),0,INDEX(INDIRECT(E$3&amp;"!$J:$J"),MATCH($B35,INDIRECT(E$3&amp;"!$B:$B"),0),1))</f>
        <v>0</v>
      </c>
      <c r="F35" s="172">
        <f t="shared" si="29"/>
        <v>0</v>
      </c>
      <c r="G35" s="172">
        <f t="shared" si="29"/>
        <v>0</v>
      </c>
      <c r="H35" s="172">
        <f t="shared" si="29"/>
        <v>0</v>
      </c>
      <c r="I35" s="172">
        <f t="shared" si="29"/>
        <v>0</v>
      </c>
      <c r="J35" s="172">
        <f t="shared" si="29"/>
        <v>0</v>
      </c>
      <c r="K35" s="172">
        <f t="shared" si="29"/>
        <v>0</v>
      </c>
      <c r="L35" s="172">
        <f t="shared" si="29"/>
        <v>0</v>
      </c>
      <c r="M35" s="172">
        <f t="shared" si="29"/>
        <v>0</v>
      </c>
      <c r="O35" s="174">
        <f t="shared" si="30"/>
        <v>0</v>
      </c>
    </row>
    <row r="36" ht="15.75" hidden="1" customHeight="1">
      <c r="A36" s="171" t="str">
        <f>PLANTILLA!A39</f>
        <v>Co</v>
      </c>
      <c r="B36" s="148" t="str">
        <f>PLANTILLA!B39</f>
        <v>Hojas blancas tamaño carta</v>
      </c>
      <c r="C36" s="106">
        <f>PLANTILLA!C39</f>
        <v>1</v>
      </c>
      <c r="D36" s="105" t="str">
        <f>PLANTILLA!D39</f>
        <v>hoja</v>
      </c>
      <c r="E36" s="172">
        <f t="shared" ref="E36:M36" si="31">IF(ISNA(INDEX(INDIRECT(E$3&amp;"!$J:$J"),MATCH($B36,INDIRECT(E$3&amp;"!$B:$B"),0),1)),0,INDEX(INDIRECT(E$3&amp;"!$J:$J"),MATCH($B36,INDIRECT(E$3&amp;"!$B:$B"),0),1))</f>
        <v>0</v>
      </c>
      <c r="F36" s="172">
        <f t="shared" si="31"/>
        <v>0</v>
      </c>
      <c r="G36" s="172">
        <f t="shared" si="31"/>
        <v>0</v>
      </c>
      <c r="H36" s="172">
        <f t="shared" si="31"/>
        <v>0</v>
      </c>
      <c r="I36" s="172">
        <f t="shared" si="31"/>
        <v>0</v>
      </c>
      <c r="J36" s="172">
        <f t="shared" si="31"/>
        <v>0</v>
      </c>
      <c r="K36" s="172">
        <f t="shared" si="31"/>
        <v>0</v>
      </c>
      <c r="L36" s="172">
        <f t="shared" si="31"/>
        <v>0</v>
      </c>
      <c r="M36" s="172">
        <f t="shared" si="31"/>
        <v>0</v>
      </c>
      <c r="O36" s="174">
        <f t="shared" si="30"/>
        <v>0</v>
      </c>
    </row>
    <row r="37" ht="15.75" hidden="1" customHeight="1">
      <c r="A37" s="171" t="str">
        <f>PLANTILLA!A40</f>
        <v>Co</v>
      </c>
      <c r="B37" s="148" t="str">
        <f>PLANTILLA!B40</f>
        <v>Hojas de colores (varios) tamaño carta</v>
      </c>
      <c r="C37" s="106">
        <f>PLANTILLA!C40</f>
        <v>1</v>
      </c>
      <c r="D37" s="105" t="str">
        <f>PLANTILLA!D40</f>
        <v>hoja</v>
      </c>
      <c r="E37" s="172">
        <f t="shared" ref="E37:M37" si="32">IF(ISNA(INDEX(INDIRECT(E$3&amp;"!$J:$J"),MATCH($B37,INDIRECT(E$3&amp;"!$B:$B"),0),1)),0,INDEX(INDIRECT(E$3&amp;"!$J:$J"),MATCH($B37,INDIRECT(E$3&amp;"!$B:$B"),0),1))</f>
        <v>0</v>
      </c>
      <c r="F37" s="172">
        <f t="shared" si="32"/>
        <v>0</v>
      </c>
      <c r="G37" s="172">
        <f t="shared" si="32"/>
        <v>0</v>
      </c>
      <c r="H37" s="172">
        <f t="shared" si="32"/>
        <v>0</v>
      </c>
      <c r="I37" s="172">
        <f t="shared" si="32"/>
        <v>0</v>
      </c>
      <c r="J37" s="172">
        <f t="shared" si="32"/>
        <v>0</v>
      </c>
      <c r="K37" s="172">
        <f t="shared" si="32"/>
        <v>0</v>
      </c>
      <c r="L37" s="172">
        <f t="shared" si="32"/>
        <v>0</v>
      </c>
      <c r="M37" s="172">
        <f t="shared" si="32"/>
        <v>0</v>
      </c>
      <c r="O37" s="174">
        <f t="shared" si="30"/>
        <v>0</v>
      </c>
    </row>
    <row r="38" ht="15.75" hidden="1" customHeight="1">
      <c r="A38" s="171" t="str">
        <f>PLANTILLA!A41</f>
        <v>Co</v>
      </c>
      <c r="B38" s="148" t="str">
        <f>PLANTILLA!B41</f>
        <v>Post-it</v>
      </c>
      <c r="C38" s="106">
        <f>PLANTILLA!C41</f>
        <v>1</v>
      </c>
      <c r="D38" s="105" t="str">
        <f>PLANTILLA!D41</f>
        <v>bloc de 100 hojas</v>
      </c>
      <c r="E38" s="172">
        <f t="shared" ref="E38:M38" si="33">IF(ISNA(INDEX(INDIRECT(E$3&amp;"!$J:$J"),MATCH($B38,INDIRECT(E$3&amp;"!$B:$B"),0),1)),0,INDEX(INDIRECT(E$3&amp;"!$J:$J"),MATCH($B38,INDIRECT(E$3&amp;"!$B:$B"),0),1))</f>
        <v>0</v>
      </c>
      <c r="F38" s="172">
        <f t="shared" si="33"/>
        <v>0</v>
      </c>
      <c r="G38" s="172">
        <f t="shared" si="33"/>
        <v>0</v>
      </c>
      <c r="H38" s="172">
        <f t="shared" si="33"/>
        <v>0</v>
      </c>
      <c r="I38" s="172">
        <f t="shared" si="33"/>
        <v>0</v>
      </c>
      <c r="J38" s="172">
        <f t="shared" si="33"/>
        <v>0</v>
      </c>
      <c r="K38" s="172">
        <f t="shared" si="33"/>
        <v>0</v>
      </c>
      <c r="L38" s="172">
        <f t="shared" si="33"/>
        <v>0</v>
      </c>
      <c r="M38" s="172">
        <f t="shared" si="33"/>
        <v>0</v>
      </c>
      <c r="O38" s="174">
        <f t="shared" si="30"/>
        <v>0</v>
      </c>
    </row>
    <row r="39" ht="15.75" hidden="1" customHeight="1">
      <c r="A39" s="171" t="str">
        <f>PLANTILLA!A42</f>
        <v>Co</v>
      </c>
      <c r="B39" s="148" t="str">
        <f>PLANTILLA!B42</f>
        <v>Fomi tamaño carta</v>
      </c>
      <c r="C39" s="106">
        <f>PLANTILLA!C42</f>
        <v>1</v>
      </c>
      <c r="D39" s="105" t="str">
        <f>PLANTILLA!D42</f>
        <v>hoja</v>
      </c>
      <c r="E39" s="172">
        <f t="shared" ref="E39:M39" si="34">IF(ISNA(INDEX(INDIRECT(E$3&amp;"!$J:$J"),MATCH($B39,INDIRECT(E$3&amp;"!$B:$B"),0),1)),0,INDEX(INDIRECT(E$3&amp;"!$J:$J"),MATCH($B39,INDIRECT(E$3&amp;"!$B:$B"),0),1))</f>
        <v>0</v>
      </c>
      <c r="F39" s="172">
        <f t="shared" si="34"/>
        <v>0</v>
      </c>
      <c r="G39" s="172">
        <f t="shared" si="34"/>
        <v>0</v>
      </c>
      <c r="H39" s="172">
        <f t="shared" si="34"/>
        <v>0</v>
      </c>
      <c r="I39" s="172">
        <f t="shared" si="34"/>
        <v>0</v>
      </c>
      <c r="J39" s="172">
        <f t="shared" si="34"/>
        <v>0</v>
      </c>
      <c r="K39" s="172">
        <f t="shared" si="34"/>
        <v>0</v>
      </c>
      <c r="L39" s="172">
        <f t="shared" si="34"/>
        <v>0</v>
      </c>
      <c r="M39" s="172">
        <f t="shared" si="34"/>
        <v>0</v>
      </c>
      <c r="O39" s="174">
        <f t="shared" si="30"/>
        <v>0</v>
      </c>
    </row>
    <row r="40" ht="15.75" hidden="1" customHeight="1">
      <c r="A40" s="171" t="str">
        <f>PLANTILLA!A43</f>
        <v>Co</v>
      </c>
      <c r="B40" s="148" t="str">
        <f>PLANTILLA!B43</f>
        <v>Papel aluminio</v>
      </c>
      <c r="C40" s="106">
        <f>PLANTILLA!C43</f>
        <v>1</v>
      </c>
      <c r="D40" s="105" t="str">
        <f>PLANTILLA!D43</f>
        <v>rollo</v>
      </c>
      <c r="E40" s="172">
        <f t="shared" ref="E40:M40" si="35">IF(ISNA(INDEX(INDIRECT(E$3&amp;"!$J:$J"),MATCH($B40,INDIRECT(E$3&amp;"!$B:$B"),0),1)),0,INDEX(INDIRECT(E$3&amp;"!$J:$J"),MATCH($B40,INDIRECT(E$3&amp;"!$B:$B"),0),1))</f>
        <v>0</v>
      </c>
      <c r="F40" s="172">
        <f t="shared" si="35"/>
        <v>0</v>
      </c>
      <c r="G40" s="172">
        <f t="shared" si="35"/>
        <v>0</v>
      </c>
      <c r="H40" s="172">
        <f t="shared" si="35"/>
        <v>0</v>
      </c>
      <c r="I40" s="172">
        <f t="shared" si="35"/>
        <v>0</v>
      </c>
      <c r="J40" s="172">
        <f t="shared" si="35"/>
        <v>0</v>
      </c>
      <c r="K40" s="172">
        <f t="shared" si="35"/>
        <v>0</v>
      </c>
      <c r="L40" s="172">
        <f t="shared" si="35"/>
        <v>0</v>
      </c>
      <c r="M40" s="172">
        <f t="shared" si="35"/>
        <v>0</v>
      </c>
      <c r="O40" s="174">
        <f t="shared" si="30"/>
        <v>0</v>
      </c>
    </row>
    <row r="41" ht="15.75" hidden="1" customHeight="1">
      <c r="A41" s="171" t="str">
        <f>PLANTILLA!A44</f>
        <v>Co</v>
      </c>
      <c r="B41" s="148" t="str">
        <f>PLANTILLA!B44</f>
        <v>Abatelenguas (palitos planos) 15 cm largo x 18 mm ancho</v>
      </c>
      <c r="C41" s="106">
        <f>PLANTILLA!C44</f>
        <v>1</v>
      </c>
      <c r="D41" s="105" t="str">
        <f>PLANTILLA!D44</f>
        <v>pza</v>
      </c>
      <c r="E41" s="172">
        <f t="shared" ref="E41:M41" si="36">IF(ISNA(INDEX(INDIRECT(E$3&amp;"!$J:$J"),MATCH($B41,INDIRECT(E$3&amp;"!$B:$B"),0),1)),0,INDEX(INDIRECT(E$3&amp;"!$J:$J"),MATCH($B41,INDIRECT(E$3&amp;"!$B:$B"),0),1))</f>
        <v>0</v>
      </c>
      <c r="F41" s="172">
        <f t="shared" si="36"/>
        <v>0</v>
      </c>
      <c r="G41" s="172">
        <f t="shared" si="36"/>
        <v>0</v>
      </c>
      <c r="H41" s="172">
        <f t="shared" si="36"/>
        <v>0</v>
      </c>
      <c r="I41" s="172">
        <f t="shared" si="36"/>
        <v>0</v>
      </c>
      <c r="J41" s="172">
        <f t="shared" si="36"/>
        <v>0</v>
      </c>
      <c r="K41" s="172">
        <f t="shared" si="36"/>
        <v>0</v>
      </c>
      <c r="L41" s="172">
        <f t="shared" si="36"/>
        <v>0</v>
      </c>
      <c r="M41" s="172">
        <f t="shared" si="36"/>
        <v>2</v>
      </c>
      <c r="O41" s="174">
        <f t="shared" si="30"/>
        <v>0</v>
      </c>
    </row>
    <row r="42" ht="15.75" hidden="1" customHeight="1">
      <c r="A42" s="171" t="str">
        <f>PLANTILLA!A45</f>
        <v>Co</v>
      </c>
      <c r="B42" s="148" t="str">
        <f>PLANTILLA!B45</f>
        <v>Palito de madera redondo 60 largo x 1 cm de diámetro </v>
      </c>
      <c r="C42" s="106">
        <f>PLANTILLA!C45</f>
        <v>1</v>
      </c>
      <c r="D42" s="105" t="str">
        <f>PLANTILLA!D45</f>
        <v>pza</v>
      </c>
      <c r="E42" s="172">
        <f t="shared" ref="E42:M42" si="37">IF(ISNA(INDEX(INDIRECT(E$3&amp;"!$J:$J"),MATCH($B42,INDIRECT(E$3&amp;"!$B:$B"),0),1)),0,INDEX(INDIRECT(E$3&amp;"!$J:$J"),MATCH($B42,INDIRECT(E$3&amp;"!$B:$B"),0),1))</f>
        <v>0</v>
      </c>
      <c r="F42" s="172">
        <f t="shared" si="37"/>
        <v>0</v>
      </c>
      <c r="G42" s="172">
        <f t="shared" si="37"/>
        <v>0</v>
      </c>
      <c r="H42" s="172">
        <f t="shared" si="37"/>
        <v>0</v>
      </c>
      <c r="I42" s="172">
        <f t="shared" si="37"/>
        <v>0</v>
      </c>
      <c r="J42" s="172">
        <f t="shared" si="37"/>
        <v>0</v>
      </c>
      <c r="K42" s="172">
        <f t="shared" si="37"/>
        <v>0</v>
      </c>
      <c r="L42" s="172">
        <f t="shared" si="37"/>
        <v>0</v>
      </c>
      <c r="M42" s="172">
        <f t="shared" si="37"/>
        <v>0</v>
      </c>
      <c r="O42" s="174">
        <f t="shared" si="30"/>
        <v>0</v>
      </c>
    </row>
    <row r="43" ht="15.75" hidden="1" customHeight="1">
      <c r="A43" s="171" t="str">
        <f>PLANTILLA!A46</f>
        <v>Co</v>
      </c>
      <c r="B43" s="148" t="str">
        <f>PLANTILLA!B46</f>
        <v>Palito de madera redondo 30 largo x 1 cm de diámetro  </v>
      </c>
      <c r="C43" s="106">
        <f>PLANTILLA!C46</f>
        <v>1</v>
      </c>
      <c r="D43" s="105" t="str">
        <f>PLANTILLA!D46</f>
        <v>pza</v>
      </c>
      <c r="E43" s="172">
        <f t="shared" ref="E43:M43" si="38">IF(ISNA(INDEX(INDIRECT(E$3&amp;"!$J:$J"),MATCH($B43,INDIRECT(E$3&amp;"!$B:$B"),0),1)),0,INDEX(INDIRECT(E$3&amp;"!$J:$J"),MATCH($B43,INDIRECT(E$3&amp;"!$B:$B"),0),1))</f>
        <v>0</v>
      </c>
      <c r="F43" s="172">
        <f t="shared" si="38"/>
        <v>0</v>
      </c>
      <c r="G43" s="172">
        <f t="shared" si="38"/>
        <v>0</v>
      </c>
      <c r="H43" s="172">
        <f t="shared" si="38"/>
        <v>0</v>
      </c>
      <c r="I43" s="172">
        <f t="shared" si="38"/>
        <v>0</v>
      </c>
      <c r="J43" s="172">
        <f t="shared" si="38"/>
        <v>0</v>
      </c>
      <c r="K43" s="172">
        <f t="shared" si="38"/>
        <v>0</v>
      </c>
      <c r="L43" s="172">
        <f t="shared" si="38"/>
        <v>0</v>
      </c>
      <c r="M43" s="172">
        <f t="shared" si="38"/>
        <v>0</v>
      </c>
      <c r="O43" s="174">
        <f t="shared" si="30"/>
        <v>0</v>
      </c>
    </row>
    <row r="44" ht="15.75" hidden="1" customHeight="1">
      <c r="A44" s="171" t="str">
        <f>PLANTILLA!A47</f>
        <v>Co</v>
      </c>
      <c r="B44" s="148" t="str">
        <f>PLANTILLA!B47</f>
        <v>Cuerda</v>
      </c>
      <c r="C44" s="106">
        <f>PLANTILLA!C47</f>
        <v>1</v>
      </c>
      <c r="D44" s="105" t="str">
        <f>PLANTILLA!D47</f>
        <v>metro</v>
      </c>
      <c r="E44" s="172">
        <f t="shared" ref="E44:M44" si="39">IF(ISNA(INDEX(INDIRECT(E$3&amp;"!$J:$J"),MATCH($B44,INDIRECT(E$3&amp;"!$B:$B"),0),1)),0,INDEX(INDIRECT(E$3&amp;"!$J:$J"),MATCH($B44,INDIRECT(E$3&amp;"!$B:$B"),0),1))</f>
        <v>0</v>
      </c>
      <c r="F44" s="172">
        <f t="shared" si="39"/>
        <v>0</v>
      </c>
      <c r="G44" s="172">
        <f t="shared" si="39"/>
        <v>0</v>
      </c>
      <c r="H44" s="172">
        <f t="shared" si="39"/>
        <v>0</v>
      </c>
      <c r="I44" s="172">
        <f t="shared" si="39"/>
        <v>0</v>
      </c>
      <c r="J44" s="172">
        <f t="shared" si="39"/>
        <v>0</v>
      </c>
      <c r="K44" s="172">
        <f t="shared" si="39"/>
        <v>0</v>
      </c>
      <c r="L44" s="172">
        <f t="shared" si="39"/>
        <v>0</v>
      </c>
      <c r="M44" s="172">
        <f t="shared" si="39"/>
        <v>0</v>
      </c>
      <c r="O44" s="174">
        <f t="shared" si="30"/>
        <v>0</v>
      </c>
    </row>
    <row r="45" ht="15.75" hidden="1" customHeight="1">
      <c r="A45" s="171" t="str">
        <f>PLANTILLA!A48</f>
        <v>Co</v>
      </c>
      <c r="B45" s="148" t="str">
        <f>PLANTILLA!B48</f>
        <v>Hilo de coser</v>
      </c>
      <c r="C45" s="106">
        <f>PLANTILLA!C48</f>
        <v>1</v>
      </c>
      <c r="D45" s="105" t="str">
        <f>PLANTILLA!D48</f>
        <v>carrete</v>
      </c>
      <c r="E45" s="172">
        <f t="shared" ref="E45:M45" si="40">IF(ISNA(INDEX(INDIRECT(E$3&amp;"!$J:$J"),MATCH($B45,INDIRECT(E$3&amp;"!$B:$B"),0),1)),0,INDEX(INDIRECT(E$3&amp;"!$J:$J"),MATCH($B45,INDIRECT(E$3&amp;"!$B:$B"),0),1))</f>
        <v>0</v>
      </c>
      <c r="F45" s="172">
        <f t="shared" si="40"/>
        <v>0</v>
      </c>
      <c r="G45" s="172">
        <f t="shared" si="40"/>
        <v>0</v>
      </c>
      <c r="H45" s="172">
        <f t="shared" si="40"/>
        <v>0</v>
      </c>
      <c r="I45" s="172">
        <f t="shared" si="40"/>
        <v>0</v>
      </c>
      <c r="J45" s="172">
        <f t="shared" si="40"/>
        <v>0</v>
      </c>
      <c r="K45" s="172">
        <f t="shared" si="40"/>
        <v>0</v>
      </c>
      <c r="L45" s="172">
        <f t="shared" si="40"/>
        <v>0</v>
      </c>
      <c r="M45" s="172">
        <f t="shared" si="40"/>
        <v>0</v>
      </c>
      <c r="O45" s="174">
        <f t="shared" si="30"/>
        <v>0</v>
      </c>
    </row>
    <row r="46" ht="15.75" hidden="1" customHeight="1">
      <c r="A46" s="171" t="str">
        <f>PLANTILLA!A49</f>
        <v>Co</v>
      </c>
      <c r="B46" s="148" t="str">
        <f>PLANTILLA!B49</f>
        <v>Estambre</v>
      </c>
      <c r="C46" s="106">
        <f>PLANTILLA!C49</f>
        <v>1</v>
      </c>
      <c r="D46" s="105" t="str">
        <f>PLANTILLA!D49</f>
        <v>metro</v>
      </c>
      <c r="E46" s="172">
        <f t="shared" ref="E46:M46" si="41">IF(ISNA(INDEX(INDIRECT(E$3&amp;"!$J:$J"),MATCH($B46,INDIRECT(E$3&amp;"!$B:$B"),0),1)),0,INDEX(INDIRECT(E$3&amp;"!$J:$J"),MATCH($B46,INDIRECT(E$3&amp;"!$B:$B"),0),1))</f>
        <v>0</v>
      </c>
      <c r="F46" s="172">
        <f t="shared" si="41"/>
        <v>0</v>
      </c>
      <c r="G46" s="172">
        <f t="shared" si="41"/>
        <v>0</v>
      </c>
      <c r="H46" s="172">
        <f t="shared" si="41"/>
        <v>0</v>
      </c>
      <c r="I46" s="172">
        <f t="shared" si="41"/>
        <v>0</v>
      </c>
      <c r="J46" s="172">
        <f t="shared" si="41"/>
        <v>0</v>
      </c>
      <c r="K46" s="172">
        <f t="shared" si="41"/>
        <v>0</v>
      </c>
      <c r="L46" s="172">
        <f t="shared" si="41"/>
        <v>0</v>
      </c>
      <c r="M46" s="172">
        <f t="shared" si="41"/>
        <v>0</v>
      </c>
      <c r="O46" s="174">
        <f t="shared" si="30"/>
        <v>0</v>
      </c>
    </row>
    <row r="47" ht="15.75" hidden="1" customHeight="1">
      <c r="A47" s="171" t="str">
        <f>PLANTILLA!A50</f>
        <v>Co</v>
      </c>
      <c r="B47" s="148" t="str">
        <f>PLANTILLA!B50</f>
        <v>Globos de tamaño # 9</v>
      </c>
      <c r="C47" s="106">
        <f>PLANTILLA!C50</f>
        <v>1</v>
      </c>
      <c r="D47" s="105" t="str">
        <f>PLANTILLA!D50</f>
        <v>pza</v>
      </c>
      <c r="E47" s="172">
        <f t="shared" ref="E47:M47" si="42">IF(ISNA(INDEX(INDIRECT(E$3&amp;"!$J:$J"),MATCH($B47,INDIRECT(E$3&amp;"!$B:$B"),0),1)),0,INDEX(INDIRECT(E$3&amp;"!$J:$J"),MATCH($B47,INDIRECT(E$3&amp;"!$B:$B"),0),1))</f>
        <v>0</v>
      </c>
      <c r="F47" s="172">
        <f t="shared" si="42"/>
        <v>0</v>
      </c>
      <c r="G47" s="172">
        <f t="shared" si="42"/>
        <v>0</v>
      </c>
      <c r="H47" s="172">
        <f t="shared" si="42"/>
        <v>0</v>
      </c>
      <c r="I47" s="172">
        <f t="shared" si="42"/>
        <v>0</v>
      </c>
      <c r="J47" s="172">
        <f t="shared" si="42"/>
        <v>0</v>
      </c>
      <c r="K47" s="172">
        <f t="shared" si="42"/>
        <v>2</v>
      </c>
      <c r="L47" s="172">
        <f t="shared" si="42"/>
        <v>0</v>
      </c>
      <c r="M47" s="172">
        <f t="shared" si="42"/>
        <v>0</v>
      </c>
      <c r="O47" s="174">
        <f t="shared" si="30"/>
        <v>0</v>
      </c>
    </row>
    <row r="48" ht="15.75" hidden="1" customHeight="1">
      <c r="A48" s="171" t="str">
        <f>PLANTILLA!A51</f>
        <v>Co</v>
      </c>
      <c r="B48" s="148" t="str">
        <f>PLANTILLA!B51</f>
        <v>Limpiapipas</v>
      </c>
      <c r="C48" s="106">
        <f>PLANTILLA!C51</f>
        <v>1</v>
      </c>
      <c r="D48" s="105" t="str">
        <f>PLANTILLA!D51</f>
        <v>pza</v>
      </c>
      <c r="E48" s="172">
        <f t="shared" ref="E48:M48" si="43">IF(ISNA(INDEX(INDIRECT(E$3&amp;"!$J:$J"),MATCH($B48,INDIRECT(E$3&amp;"!$B:$B"),0),1)),0,INDEX(INDIRECT(E$3&amp;"!$J:$J"),MATCH($B48,INDIRECT(E$3&amp;"!$B:$B"),0),1))</f>
        <v>0</v>
      </c>
      <c r="F48" s="172">
        <f t="shared" si="43"/>
        <v>0</v>
      </c>
      <c r="G48" s="172">
        <f t="shared" si="43"/>
        <v>0</v>
      </c>
      <c r="H48" s="172">
        <f t="shared" si="43"/>
        <v>0</v>
      </c>
      <c r="I48" s="172">
        <f t="shared" si="43"/>
        <v>0</v>
      </c>
      <c r="J48" s="172">
        <f t="shared" si="43"/>
        <v>0</v>
      </c>
      <c r="K48" s="172">
        <f t="shared" si="43"/>
        <v>0</v>
      </c>
      <c r="L48" s="172">
        <f t="shared" si="43"/>
        <v>0</v>
      </c>
      <c r="M48" s="172">
        <f t="shared" si="43"/>
        <v>0</v>
      </c>
      <c r="O48" s="174">
        <f t="shared" si="30"/>
        <v>0</v>
      </c>
    </row>
    <row r="49" ht="15.75" hidden="1" customHeight="1">
      <c r="A49" s="171" t="str">
        <f>PLANTILLA!A52</f>
        <v>Co</v>
      </c>
      <c r="B49" s="148" t="str">
        <f>PLANTILLA!B52</f>
        <v>Barra de plastilina 180 g</v>
      </c>
      <c r="C49" s="106">
        <f>PLANTILLA!C52</f>
        <v>1</v>
      </c>
      <c r="D49" s="105" t="str">
        <f>PLANTILLA!D52</f>
        <v>pza</v>
      </c>
      <c r="E49" s="172">
        <f t="shared" ref="E49:M49" si="44">IF(ISNA(INDEX(INDIRECT(E$3&amp;"!$J:$J"),MATCH($B49,INDIRECT(E$3&amp;"!$B:$B"),0),1)),0,INDEX(INDIRECT(E$3&amp;"!$J:$J"),MATCH($B49,INDIRECT(E$3&amp;"!$B:$B"),0),1))</f>
        <v>0</v>
      </c>
      <c r="F49" s="172">
        <f t="shared" si="44"/>
        <v>0</v>
      </c>
      <c r="G49" s="172">
        <f t="shared" si="44"/>
        <v>0</v>
      </c>
      <c r="H49" s="172">
        <f t="shared" si="44"/>
        <v>0</v>
      </c>
      <c r="I49" s="172">
        <f t="shared" si="44"/>
        <v>0</v>
      </c>
      <c r="J49" s="172">
        <f t="shared" si="44"/>
        <v>0</v>
      </c>
      <c r="K49" s="172">
        <f t="shared" si="44"/>
        <v>0</v>
      </c>
      <c r="L49" s="172">
        <f t="shared" si="44"/>
        <v>0</v>
      </c>
      <c r="M49" s="172">
        <f t="shared" si="44"/>
        <v>0</v>
      </c>
      <c r="O49" s="174">
        <f t="shared" si="30"/>
        <v>0</v>
      </c>
    </row>
    <row r="50" ht="15.75" hidden="1" customHeight="1">
      <c r="A50" s="171" t="str">
        <f>PLANTILLA!A53</f>
        <v>Co</v>
      </c>
      <c r="B50" s="148" t="str">
        <f>PLANTILLA!B53</f>
        <v>Paquete de 10 barritas de plastilina de colores</v>
      </c>
      <c r="C50" s="106">
        <f>PLANTILLA!C53</f>
        <v>1</v>
      </c>
      <c r="D50" s="105" t="str">
        <f>PLANTILLA!D53</f>
        <v>pza</v>
      </c>
      <c r="E50" s="172">
        <f t="shared" ref="E50:M50" si="45">IF(ISNA(INDEX(INDIRECT(E$3&amp;"!$J:$J"),MATCH($B50,INDIRECT(E$3&amp;"!$B:$B"),0),1)),0,INDEX(INDIRECT(E$3&amp;"!$J:$J"),MATCH($B50,INDIRECT(E$3&amp;"!$B:$B"),0),1))</f>
        <v>0</v>
      </c>
      <c r="F50" s="172">
        <f t="shared" si="45"/>
        <v>0</v>
      </c>
      <c r="G50" s="172">
        <f t="shared" si="45"/>
        <v>0</v>
      </c>
      <c r="H50" s="172">
        <f t="shared" si="45"/>
        <v>0</v>
      </c>
      <c r="I50" s="172">
        <f t="shared" si="45"/>
        <v>0</v>
      </c>
      <c r="J50" s="172">
        <f t="shared" si="45"/>
        <v>0</v>
      </c>
      <c r="K50" s="172">
        <f t="shared" si="45"/>
        <v>0</v>
      </c>
      <c r="L50" s="172">
        <f t="shared" si="45"/>
        <v>0</v>
      </c>
      <c r="M50" s="172">
        <f t="shared" si="45"/>
        <v>0</v>
      </c>
      <c r="O50" s="174">
        <f t="shared" si="30"/>
        <v>0</v>
      </c>
    </row>
    <row r="51" ht="15.75" hidden="1" customHeight="1">
      <c r="A51" s="171" t="str">
        <f>PLANTILLA!A54</f>
        <v>Co</v>
      </c>
      <c r="B51" s="148" t="str">
        <f>PLANTILLA!B54</f>
        <v>Fomi moldeable</v>
      </c>
      <c r="C51" s="106">
        <f>PLANTILLA!C54</f>
        <v>1</v>
      </c>
      <c r="D51" s="105" t="str">
        <f>PLANTILLA!D54</f>
        <v>bolsa</v>
      </c>
      <c r="E51" s="172">
        <f t="shared" ref="E51:M51" si="46">IF(ISNA(INDEX(INDIRECT(E$3&amp;"!$J:$J"),MATCH($B51,INDIRECT(E$3&amp;"!$B:$B"),0),1)),0,INDEX(INDIRECT(E$3&amp;"!$J:$J"),MATCH($B51,INDIRECT(E$3&amp;"!$B:$B"),0),1))</f>
        <v>0</v>
      </c>
      <c r="F51" s="172">
        <f t="shared" si="46"/>
        <v>0</v>
      </c>
      <c r="G51" s="172">
        <f t="shared" si="46"/>
        <v>0</v>
      </c>
      <c r="H51" s="172">
        <f t="shared" si="46"/>
        <v>0</v>
      </c>
      <c r="I51" s="172">
        <f t="shared" si="46"/>
        <v>0</v>
      </c>
      <c r="J51" s="172">
        <f t="shared" si="46"/>
        <v>0</v>
      </c>
      <c r="K51" s="172">
        <f t="shared" si="46"/>
        <v>0</v>
      </c>
      <c r="L51" s="172">
        <f t="shared" si="46"/>
        <v>0</v>
      </c>
      <c r="M51" s="172">
        <f t="shared" si="46"/>
        <v>0</v>
      </c>
      <c r="O51" s="174">
        <f t="shared" si="30"/>
        <v>0</v>
      </c>
    </row>
    <row r="52" ht="15.75" hidden="1" customHeight="1">
      <c r="A52" s="171" t="str">
        <f>PLANTILLA!A55</f>
        <v>Co</v>
      </c>
      <c r="B52" s="148" t="str">
        <f>PLANTILLA!B55</f>
        <v>Pasta para modelar</v>
      </c>
      <c r="C52" s="106">
        <f>PLANTILLA!C55</f>
        <v>1</v>
      </c>
      <c r="D52" s="105" t="str">
        <f>PLANTILLA!D55</f>
        <v>pza</v>
      </c>
      <c r="E52" s="172">
        <f t="shared" ref="E52:M52" si="47">IF(ISNA(INDEX(INDIRECT(E$3&amp;"!$J:$J"),MATCH($B52,INDIRECT(E$3&amp;"!$B:$B"),0),1)),0,INDEX(INDIRECT(E$3&amp;"!$J:$J"),MATCH($B52,INDIRECT(E$3&amp;"!$B:$B"),0),1))</f>
        <v>0</v>
      </c>
      <c r="F52" s="172">
        <f t="shared" si="47"/>
        <v>0</v>
      </c>
      <c r="G52" s="172">
        <f t="shared" si="47"/>
        <v>0</v>
      </c>
      <c r="H52" s="172">
        <f t="shared" si="47"/>
        <v>0</v>
      </c>
      <c r="I52" s="172">
        <f t="shared" si="47"/>
        <v>0</v>
      </c>
      <c r="J52" s="172">
        <f t="shared" si="47"/>
        <v>0</v>
      </c>
      <c r="K52" s="172">
        <f t="shared" si="47"/>
        <v>0</v>
      </c>
      <c r="L52" s="172">
        <f t="shared" si="47"/>
        <v>0</v>
      </c>
      <c r="M52" s="172">
        <f t="shared" si="47"/>
        <v>0</v>
      </c>
      <c r="O52" s="174">
        <f t="shared" si="30"/>
        <v>0</v>
      </c>
    </row>
    <row r="53" ht="15.75" hidden="1" customHeight="1">
      <c r="A53" s="171" t="str">
        <f>PLANTILLA!A56</f>
        <v>Co</v>
      </c>
      <c r="B53" s="148" t="str">
        <f>PLANTILLA!B56</f>
        <v>Silicón frío (bote de 250 ml)</v>
      </c>
      <c r="C53" s="106">
        <f>PLANTILLA!C56</f>
        <v>1</v>
      </c>
      <c r="D53" s="105" t="str">
        <f>PLANTILLA!D56</f>
        <v>pza</v>
      </c>
      <c r="E53" s="172">
        <f t="shared" ref="E53:M53" si="48">IF(ISNA(INDEX(INDIRECT(E$3&amp;"!$J:$J"),MATCH($B53,INDIRECT(E$3&amp;"!$B:$B"),0),1)),0,INDEX(INDIRECT(E$3&amp;"!$J:$J"),MATCH($B53,INDIRECT(E$3&amp;"!$B:$B"),0),1))</f>
        <v>0</v>
      </c>
      <c r="F53" s="172">
        <f t="shared" si="48"/>
        <v>0</v>
      </c>
      <c r="G53" s="172">
        <f t="shared" si="48"/>
        <v>0</v>
      </c>
      <c r="H53" s="172">
        <f t="shared" si="48"/>
        <v>0</v>
      </c>
      <c r="I53" s="172">
        <f t="shared" si="48"/>
        <v>0</v>
      </c>
      <c r="J53" s="172">
        <f t="shared" si="48"/>
        <v>0</v>
      </c>
      <c r="K53" s="172">
        <f t="shared" si="48"/>
        <v>0</v>
      </c>
      <c r="L53" s="172">
        <f t="shared" si="48"/>
        <v>0</v>
      </c>
      <c r="M53" s="172">
        <f t="shared" si="48"/>
        <v>0</v>
      </c>
      <c r="O53" s="174">
        <f t="shared" si="30"/>
        <v>0</v>
      </c>
    </row>
    <row r="54" ht="15.75" customHeight="1">
      <c r="A54" s="171" t="str">
        <f>PLANTILLA!A57</f>
        <v>Co</v>
      </c>
      <c r="B54" s="148" t="str">
        <f>PLANTILLA!B57</f>
        <v>Barra de silicón (tubito del diámetro de la pistola de silicón)</v>
      </c>
      <c r="C54" s="106">
        <f>PLANTILLA!C57</f>
        <v>1</v>
      </c>
      <c r="D54" s="105" t="str">
        <f>PLANTILLA!D57</f>
        <v>pza</v>
      </c>
      <c r="E54" s="172">
        <f t="shared" ref="E54:M54" si="49">IF(ISNA(INDEX(INDIRECT(E$3&amp;"!$J:$J"),MATCH($B54,INDIRECT(E$3&amp;"!$B:$B"),0),1)),0,INDEX(INDIRECT(E$3&amp;"!$J:$J"),MATCH($B54,INDIRECT(E$3&amp;"!$B:$B"),0),1))</f>
        <v>0</v>
      </c>
      <c r="F54" s="172">
        <f t="shared" si="49"/>
        <v>0</v>
      </c>
      <c r="G54" s="172">
        <f t="shared" si="49"/>
        <v>0</v>
      </c>
      <c r="H54" s="172">
        <f t="shared" si="49"/>
        <v>1</v>
      </c>
      <c r="I54" s="172">
        <f t="shared" si="49"/>
        <v>0</v>
      </c>
      <c r="J54" s="172">
        <f t="shared" si="49"/>
        <v>0</v>
      </c>
      <c r="K54" s="172">
        <f t="shared" si="49"/>
        <v>0</v>
      </c>
      <c r="L54" s="172">
        <f t="shared" si="49"/>
        <v>0</v>
      </c>
      <c r="M54" s="172">
        <f t="shared" si="49"/>
        <v>0</v>
      </c>
      <c r="O54" s="174">
        <f t="shared" si="30"/>
        <v>1</v>
      </c>
    </row>
    <row r="55" ht="15.75" hidden="1" customHeight="1">
      <c r="A55" s="171" t="str">
        <f>PLANTILLA!A58</f>
        <v>Co</v>
      </c>
      <c r="B55" s="148" t="str">
        <f>PLANTILLA!B58</f>
        <v>Pegamento blanco (Resistol) bote de 250 ml</v>
      </c>
      <c r="C55" s="106">
        <f>PLANTILLA!C58</f>
        <v>1</v>
      </c>
      <c r="D55" s="105" t="str">
        <f>PLANTILLA!D58</f>
        <v>pza</v>
      </c>
      <c r="E55" s="172">
        <f t="shared" ref="E55:M55" si="50">IF(ISNA(INDEX(INDIRECT(E$3&amp;"!$J:$J"),MATCH($B55,INDIRECT(E$3&amp;"!$B:$B"),0),1)),0,INDEX(INDIRECT(E$3&amp;"!$J:$J"),MATCH($B55,INDIRECT(E$3&amp;"!$B:$B"),0),1))</f>
        <v>0</v>
      </c>
      <c r="F55" s="172">
        <f t="shared" si="50"/>
        <v>0</v>
      </c>
      <c r="G55" s="172">
        <f t="shared" si="50"/>
        <v>0</v>
      </c>
      <c r="H55" s="172">
        <f t="shared" si="50"/>
        <v>0</v>
      </c>
      <c r="I55" s="172">
        <f t="shared" si="50"/>
        <v>0</v>
      </c>
      <c r="J55" s="172">
        <f t="shared" si="50"/>
        <v>0</v>
      </c>
      <c r="K55" s="172">
        <f t="shared" si="50"/>
        <v>0</v>
      </c>
      <c r="L55" s="172">
        <f t="shared" si="50"/>
        <v>0</v>
      </c>
      <c r="M55" s="172">
        <f t="shared" si="50"/>
        <v>0</v>
      </c>
      <c r="O55" s="174">
        <f t="shared" si="30"/>
        <v>0</v>
      </c>
    </row>
    <row r="56" ht="15.75" customHeight="1">
      <c r="A56" s="171" t="str">
        <f>PLANTILLA!A59</f>
        <v>Co</v>
      </c>
      <c r="B56" s="148" t="str">
        <f>PLANTILLA!B59</f>
        <v>Cinta adhesiva (masking tape 110 o cinta azul de pintor) 12 mm ancho x 50 m o similar</v>
      </c>
      <c r="C56" s="106">
        <f>PLANTILLA!C59</f>
        <v>1</v>
      </c>
      <c r="D56" s="105" t="str">
        <f>PLANTILLA!D59</f>
        <v>pza</v>
      </c>
      <c r="E56" s="172">
        <f t="shared" ref="E56:M56" si="51">IF(ISNA(INDEX(INDIRECT(E$3&amp;"!$J:$J"),MATCH($B56,INDIRECT(E$3&amp;"!$B:$B"),0),1)),0,INDEX(INDIRECT(E$3&amp;"!$J:$J"),MATCH($B56,INDIRECT(E$3&amp;"!$B:$B"),0),1))</f>
        <v>0</v>
      </c>
      <c r="F56" s="172">
        <f t="shared" si="51"/>
        <v>0</v>
      </c>
      <c r="G56" s="172">
        <f t="shared" si="51"/>
        <v>0</v>
      </c>
      <c r="H56" s="172">
        <f t="shared" si="51"/>
        <v>1</v>
      </c>
      <c r="I56" s="172">
        <f t="shared" si="51"/>
        <v>2</v>
      </c>
      <c r="J56" s="172">
        <f t="shared" si="51"/>
        <v>0</v>
      </c>
      <c r="K56" s="172">
        <f t="shared" si="51"/>
        <v>0</v>
      </c>
      <c r="L56" s="172">
        <f t="shared" si="51"/>
        <v>0</v>
      </c>
      <c r="M56" s="172">
        <f t="shared" si="51"/>
        <v>0</v>
      </c>
      <c r="O56" s="174">
        <f t="shared" si="30"/>
        <v>1</v>
      </c>
    </row>
    <row r="57" ht="15.75" customHeight="1">
      <c r="A57" s="171" t="str">
        <f>PLANTILLA!A60</f>
        <v>Co</v>
      </c>
      <c r="B57" s="148" t="str">
        <f>PLANTILLA!B60</f>
        <v>Cinta adhesiva transparente (diurex) 18 mm ancho x 33 m o similar</v>
      </c>
      <c r="C57" s="106">
        <f>PLANTILLA!C60</f>
        <v>1</v>
      </c>
      <c r="D57" s="105" t="str">
        <f>PLANTILLA!D60</f>
        <v>pza</v>
      </c>
      <c r="E57" s="172">
        <f t="shared" ref="E57:M57" si="52">IF(ISNA(INDEX(INDIRECT(E$3&amp;"!$J:$J"),MATCH($B57,INDIRECT(E$3&amp;"!$B:$B"),0),1)),0,INDEX(INDIRECT(E$3&amp;"!$J:$J"),MATCH($B57,INDIRECT(E$3&amp;"!$B:$B"),0),1))</f>
        <v>0</v>
      </c>
      <c r="F57" s="172">
        <f t="shared" si="52"/>
        <v>0</v>
      </c>
      <c r="G57" s="172">
        <f t="shared" si="52"/>
        <v>0</v>
      </c>
      <c r="H57" s="172">
        <f t="shared" si="52"/>
        <v>1</v>
      </c>
      <c r="I57" s="172">
        <f t="shared" si="52"/>
        <v>0</v>
      </c>
      <c r="J57" s="172">
        <f t="shared" si="52"/>
        <v>0</v>
      </c>
      <c r="K57" s="172">
        <f t="shared" si="52"/>
        <v>2</v>
      </c>
      <c r="L57" s="172">
        <f t="shared" si="52"/>
        <v>0</v>
      </c>
      <c r="M57" s="172">
        <f t="shared" si="52"/>
        <v>2</v>
      </c>
      <c r="O57" s="174">
        <f t="shared" si="30"/>
        <v>1</v>
      </c>
    </row>
    <row r="58" ht="15.75" hidden="1" customHeight="1">
      <c r="A58" s="171" t="str">
        <f>PLANTILLA!A61</f>
        <v>Co</v>
      </c>
      <c r="B58" s="148" t="str">
        <f>PLANTILLA!B61</f>
        <v>Liga grande #18 (8 cm largo aproximadamente)</v>
      </c>
      <c r="C58" s="106">
        <f>PLANTILLA!C61</f>
        <v>1</v>
      </c>
      <c r="D58" s="105" t="str">
        <f>PLANTILLA!D61</f>
        <v>pza</v>
      </c>
      <c r="E58" s="172">
        <f t="shared" ref="E58:M58" si="53">IF(ISNA(INDEX(INDIRECT(E$3&amp;"!$J:$J"),MATCH($B58,INDIRECT(E$3&amp;"!$B:$B"),0),1)),0,INDEX(INDIRECT(E$3&amp;"!$J:$J"),MATCH($B58,INDIRECT(E$3&amp;"!$B:$B"),0),1))</f>
        <v>0</v>
      </c>
      <c r="F58" s="172">
        <f t="shared" si="53"/>
        <v>0</v>
      </c>
      <c r="G58" s="172">
        <f t="shared" si="53"/>
        <v>0</v>
      </c>
      <c r="H58" s="172">
        <f t="shared" si="53"/>
        <v>0</v>
      </c>
      <c r="I58" s="172">
        <f t="shared" si="53"/>
        <v>0</v>
      </c>
      <c r="J58" s="172">
        <f t="shared" si="53"/>
        <v>0</v>
      </c>
      <c r="K58" s="172">
        <f t="shared" si="53"/>
        <v>2</v>
      </c>
      <c r="L58" s="172">
        <f t="shared" si="53"/>
        <v>0</v>
      </c>
      <c r="M58" s="172">
        <f t="shared" si="53"/>
        <v>0</v>
      </c>
      <c r="O58" s="174">
        <f t="shared" si="30"/>
        <v>0</v>
      </c>
    </row>
    <row r="59" ht="15.75" hidden="1" customHeight="1">
      <c r="A59" s="171" t="str">
        <f>PLANTILLA!A62</f>
        <v>Co</v>
      </c>
      <c r="B59" s="148" t="str">
        <f>PLANTILLA!B62</f>
        <v>Caja de 100 clips</v>
      </c>
      <c r="C59" s="106">
        <f>PLANTILLA!C62</f>
        <v>1</v>
      </c>
      <c r="D59" s="105" t="str">
        <f>PLANTILLA!D62</f>
        <v>pza</v>
      </c>
      <c r="E59" s="172">
        <f t="shared" ref="E59:M59" si="54">IF(ISNA(INDEX(INDIRECT(E$3&amp;"!$J:$J"),MATCH($B59,INDIRECT(E$3&amp;"!$B:$B"),0),1)),0,INDEX(INDIRECT(E$3&amp;"!$J:$J"),MATCH($B59,INDIRECT(E$3&amp;"!$B:$B"),0),1))</f>
        <v>0</v>
      </c>
      <c r="F59" s="172">
        <f t="shared" si="54"/>
        <v>0</v>
      </c>
      <c r="G59" s="172">
        <f t="shared" si="54"/>
        <v>0</v>
      </c>
      <c r="H59" s="172">
        <f t="shared" si="54"/>
        <v>0</v>
      </c>
      <c r="I59" s="172">
        <f t="shared" si="54"/>
        <v>0</v>
      </c>
      <c r="J59" s="172">
        <f t="shared" si="54"/>
        <v>0</v>
      </c>
      <c r="K59" s="172">
        <f t="shared" si="54"/>
        <v>1</v>
      </c>
      <c r="L59" s="172">
        <f t="shared" si="54"/>
        <v>0</v>
      </c>
      <c r="M59" s="172">
        <f t="shared" si="54"/>
        <v>0</v>
      </c>
      <c r="O59" s="174">
        <f t="shared" si="30"/>
        <v>0</v>
      </c>
    </row>
    <row r="60" ht="15.75" hidden="1" customHeight="1">
      <c r="A60" s="171" t="str">
        <f>PLANTILLA!A63</f>
        <v>Co</v>
      </c>
      <c r="B60" s="148" t="str">
        <f>PLANTILLA!B63</f>
        <v>Caja de 100 chinchetas</v>
      </c>
      <c r="C60" s="106">
        <f>PLANTILLA!C63</f>
        <v>1</v>
      </c>
      <c r="D60" s="105" t="str">
        <f>PLANTILLA!D63</f>
        <v>pza</v>
      </c>
      <c r="E60" s="172">
        <f t="shared" ref="E60:M60" si="55">IF(ISNA(INDEX(INDIRECT(E$3&amp;"!$J:$J"),MATCH($B60,INDIRECT(E$3&amp;"!$B:$B"),0),1)),0,INDEX(INDIRECT(E$3&amp;"!$J:$J"),MATCH($B60,INDIRECT(E$3&amp;"!$B:$B"),0),1))</f>
        <v>0</v>
      </c>
      <c r="F60" s="172">
        <f t="shared" si="55"/>
        <v>0</v>
      </c>
      <c r="G60" s="172">
        <f t="shared" si="55"/>
        <v>0</v>
      </c>
      <c r="H60" s="172">
        <f t="shared" si="55"/>
        <v>0</v>
      </c>
      <c r="I60" s="172">
        <f t="shared" si="55"/>
        <v>0</v>
      </c>
      <c r="J60" s="172">
        <f t="shared" si="55"/>
        <v>0</v>
      </c>
      <c r="K60" s="172">
        <f t="shared" si="55"/>
        <v>0</v>
      </c>
      <c r="L60" s="172">
        <f t="shared" si="55"/>
        <v>0</v>
      </c>
      <c r="M60" s="172">
        <f t="shared" si="55"/>
        <v>0</v>
      </c>
      <c r="O60" s="174">
        <f t="shared" si="30"/>
        <v>0</v>
      </c>
    </row>
    <row r="61" ht="15.75" hidden="1" customHeight="1">
      <c r="A61" s="171" t="str">
        <f>PLANTILLA!A64</f>
        <v>Co</v>
      </c>
      <c r="B61" s="148" t="str">
        <f>PLANTILLA!B64</f>
        <v>Caja de 12 crayolas de diferentes colores</v>
      </c>
      <c r="C61" s="106">
        <f>PLANTILLA!C64</f>
        <v>1</v>
      </c>
      <c r="D61" s="105" t="str">
        <f>PLANTILLA!D64</f>
        <v>pza</v>
      </c>
      <c r="E61" s="172">
        <f t="shared" ref="E61:M61" si="56">IF(ISNA(INDEX(INDIRECT(E$3&amp;"!$J:$J"),MATCH($B61,INDIRECT(E$3&amp;"!$B:$B"),0),1)),0,INDEX(INDIRECT(E$3&amp;"!$J:$J"),MATCH($B61,INDIRECT(E$3&amp;"!$B:$B"),0),1))</f>
        <v>0</v>
      </c>
      <c r="F61" s="172">
        <f t="shared" si="56"/>
        <v>0</v>
      </c>
      <c r="G61" s="172">
        <f t="shared" si="56"/>
        <v>0</v>
      </c>
      <c r="H61" s="172">
        <f t="shared" si="56"/>
        <v>0</v>
      </c>
      <c r="I61" s="172">
        <f t="shared" si="56"/>
        <v>0</v>
      </c>
      <c r="J61" s="172">
        <f t="shared" si="56"/>
        <v>0</v>
      </c>
      <c r="K61" s="172">
        <f t="shared" si="56"/>
        <v>0</v>
      </c>
      <c r="L61" s="172">
        <f t="shared" si="56"/>
        <v>0</v>
      </c>
      <c r="M61" s="172">
        <f t="shared" si="56"/>
        <v>0</v>
      </c>
      <c r="O61" s="174">
        <f t="shared" si="30"/>
        <v>0</v>
      </c>
    </row>
    <row r="62" ht="15.75" hidden="1" customHeight="1">
      <c r="A62" s="171" t="str">
        <f>PLANTILLA!A65</f>
        <v>Co</v>
      </c>
      <c r="B62" s="148" t="str">
        <f>PLANTILLA!B65</f>
        <v>Paquete de pinturas acrílicas 20 ml (blanco, negro, rojo, azul, amarillo)</v>
      </c>
      <c r="C62" s="106">
        <f>PLANTILLA!C65</f>
        <v>1</v>
      </c>
      <c r="D62" s="105" t="str">
        <f>PLANTILLA!D65</f>
        <v>pza</v>
      </c>
      <c r="E62" s="172">
        <f t="shared" ref="E62:M62" si="57">IF(ISNA(INDEX(INDIRECT(E$3&amp;"!$J:$J"),MATCH($B62,INDIRECT(E$3&amp;"!$B:$B"),0),1)),0,INDEX(INDIRECT(E$3&amp;"!$J:$J"),MATCH($B62,INDIRECT(E$3&amp;"!$B:$B"),0),1))</f>
        <v>0</v>
      </c>
      <c r="F62" s="172">
        <f t="shared" si="57"/>
        <v>0</v>
      </c>
      <c r="G62" s="172">
        <f t="shared" si="57"/>
        <v>0</v>
      </c>
      <c r="H62" s="172">
        <f t="shared" si="57"/>
        <v>0</v>
      </c>
      <c r="I62" s="172">
        <f t="shared" si="57"/>
        <v>0</v>
      </c>
      <c r="J62" s="172">
        <f t="shared" si="57"/>
        <v>0</v>
      </c>
      <c r="K62" s="172">
        <f t="shared" si="57"/>
        <v>0</v>
      </c>
      <c r="L62" s="172">
        <f t="shared" si="57"/>
        <v>0</v>
      </c>
      <c r="M62" s="172">
        <f t="shared" si="57"/>
        <v>0</v>
      </c>
      <c r="O62" s="174">
        <f t="shared" si="30"/>
        <v>0</v>
      </c>
    </row>
    <row r="63" ht="15.75" customHeight="1">
      <c r="A63" s="171" t="str">
        <f>PLANTILLA!A66</f>
        <v>Co</v>
      </c>
      <c r="B63" s="148" t="str">
        <f>PLANTILLA!B66</f>
        <v>Led de color blanco</v>
      </c>
      <c r="C63" s="106">
        <f>PLANTILLA!C66</f>
        <v>1</v>
      </c>
      <c r="D63" s="105" t="str">
        <f>PLANTILLA!D66</f>
        <v>pza</v>
      </c>
      <c r="E63" s="172">
        <f t="shared" ref="E63:M63" si="58">IF(ISNA(INDEX(INDIRECT(E$3&amp;"!$J:$J"),MATCH($B63,INDIRECT(E$3&amp;"!$B:$B"),0),1)),0,INDEX(INDIRECT(E$3&amp;"!$J:$J"),MATCH($B63,INDIRECT(E$3&amp;"!$B:$B"),0),1))</f>
        <v>0</v>
      </c>
      <c r="F63" s="172">
        <f t="shared" si="58"/>
        <v>4</v>
      </c>
      <c r="G63" s="172">
        <f t="shared" si="58"/>
        <v>0</v>
      </c>
      <c r="H63" s="172">
        <f t="shared" si="58"/>
        <v>0</v>
      </c>
      <c r="I63" s="172">
        <f t="shared" si="58"/>
        <v>0</v>
      </c>
      <c r="J63" s="172">
        <f t="shared" si="58"/>
        <v>0</v>
      </c>
      <c r="K63" s="172">
        <f t="shared" si="58"/>
        <v>0</v>
      </c>
      <c r="L63" s="172">
        <f t="shared" si="58"/>
        <v>0</v>
      </c>
      <c r="M63" s="172">
        <f t="shared" si="58"/>
        <v>0</v>
      </c>
      <c r="O63" s="174">
        <f t="shared" si="30"/>
        <v>4</v>
      </c>
    </row>
    <row r="64" ht="15.75" customHeight="1">
      <c r="A64" s="171" t="str">
        <f>PLANTILLA!A67</f>
        <v>Co</v>
      </c>
      <c r="B64" s="148" t="str">
        <f>PLANTILLA!B67</f>
        <v>Led de color verde</v>
      </c>
      <c r="C64" s="106">
        <f>PLANTILLA!C67</f>
        <v>1</v>
      </c>
      <c r="D64" s="105" t="str">
        <f>PLANTILLA!D67</f>
        <v>pza</v>
      </c>
      <c r="E64" s="172">
        <f t="shared" ref="E64:M64" si="59">IF(ISNA(INDEX(INDIRECT(E$3&amp;"!$J:$J"),MATCH($B64,INDIRECT(E$3&amp;"!$B:$B"),0),1)),0,INDEX(INDIRECT(E$3&amp;"!$J:$J"),MATCH($B64,INDIRECT(E$3&amp;"!$B:$B"),0),1))</f>
        <v>2</v>
      </c>
      <c r="F64" s="172">
        <f t="shared" si="59"/>
        <v>0</v>
      </c>
      <c r="G64" s="172">
        <f t="shared" si="59"/>
        <v>2</v>
      </c>
      <c r="H64" s="172">
        <f t="shared" si="59"/>
        <v>4</v>
      </c>
      <c r="I64" s="172">
        <f t="shared" si="59"/>
        <v>0</v>
      </c>
      <c r="J64" s="172">
        <f t="shared" si="59"/>
        <v>2</v>
      </c>
      <c r="K64" s="172">
        <f t="shared" si="59"/>
        <v>0</v>
      </c>
      <c r="L64" s="172">
        <f t="shared" si="59"/>
        <v>0</v>
      </c>
      <c r="M64" s="172">
        <f t="shared" si="59"/>
        <v>0</v>
      </c>
      <c r="O64" s="174">
        <f t="shared" si="30"/>
        <v>8</v>
      </c>
    </row>
    <row r="65" ht="15.75" customHeight="1">
      <c r="A65" s="171" t="str">
        <f>PLANTILLA!A68</f>
        <v>Co</v>
      </c>
      <c r="B65" s="148" t="str">
        <f>PLANTILLA!B68</f>
        <v>Led de color amarillo (ámbar)</v>
      </c>
      <c r="C65" s="106">
        <f>PLANTILLA!C68</f>
        <v>1</v>
      </c>
      <c r="D65" s="105" t="str">
        <f>PLANTILLA!D68</f>
        <v>pza</v>
      </c>
      <c r="E65" s="172">
        <f t="shared" ref="E65:M65" si="60">IF(ISNA(INDEX(INDIRECT(E$3&amp;"!$J:$J"),MATCH($B65,INDIRECT(E$3&amp;"!$B:$B"),0),1)),0,INDEX(INDIRECT(E$3&amp;"!$J:$J"),MATCH($B65,INDIRECT(E$3&amp;"!$B:$B"),0),1))</f>
        <v>2</v>
      </c>
      <c r="F65" s="172">
        <f t="shared" si="60"/>
        <v>4</v>
      </c>
      <c r="G65" s="172">
        <f t="shared" si="60"/>
        <v>0</v>
      </c>
      <c r="H65" s="172">
        <f t="shared" si="60"/>
        <v>4</v>
      </c>
      <c r="I65" s="172">
        <f t="shared" si="60"/>
        <v>0</v>
      </c>
      <c r="J65" s="172">
        <f t="shared" si="60"/>
        <v>0</v>
      </c>
      <c r="K65" s="172">
        <f t="shared" si="60"/>
        <v>0</v>
      </c>
      <c r="L65" s="172">
        <f t="shared" si="60"/>
        <v>0</v>
      </c>
      <c r="M65" s="172">
        <f t="shared" si="60"/>
        <v>0</v>
      </c>
      <c r="O65" s="174">
        <f t="shared" si="30"/>
        <v>10</v>
      </c>
    </row>
    <row r="66" ht="15.75" customHeight="1">
      <c r="A66" s="171" t="str">
        <f>PLANTILLA!A69</f>
        <v>Co</v>
      </c>
      <c r="B66" s="148" t="str">
        <f>PLANTILLA!B69</f>
        <v>Led de color rojo</v>
      </c>
      <c r="C66" s="106">
        <f>PLANTILLA!C69</f>
        <v>1</v>
      </c>
      <c r="D66" s="105" t="str">
        <f>PLANTILLA!D69</f>
        <v>pza</v>
      </c>
      <c r="E66" s="172">
        <f t="shared" ref="E66:M66" si="61">IF(ISNA(INDEX(INDIRECT(E$3&amp;"!$J:$J"),MATCH($B66,INDIRECT(E$3&amp;"!$B:$B"),0),1)),0,INDEX(INDIRECT(E$3&amp;"!$J:$J"),MATCH($B66,INDIRECT(E$3&amp;"!$B:$B"),0),1))</f>
        <v>2</v>
      </c>
      <c r="F66" s="172">
        <f t="shared" si="61"/>
        <v>6</v>
      </c>
      <c r="G66" s="172">
        <f t="shared" si="61"/>
        <v>2</v>
      </c>
      <c r="H66" s="172">
        <f t="shared" si="61"/>
        <v>4</v>
      </c>
      <c r="I66" s="172">
        <f t="shared" si="61"/>
        <v>0</v>
      </c>
      <c r="J66" s="172">
        <f t="shared" si="61"/>
        <v>8</v>
      </c>
      <c r="K66" s="172">
        <f t="shared" si="61"/>
        <v>2</v>
      </c>
      <c r="L66" s="172">
        <f t="shared" si="61"/>
        <v>0</v>
      </c>
      <c r="M66" s="172">
        <f t="shared" si="61"/>
        <v>0</v>
      </c>
      <c r="O66" s="174">
        <f t="shared" si="30"/>
        <v>14</v>
      </c>
    </row>
    <row r="67" ht="15.75" customHeight="1">
      <c r="A67" s="171" t="str">
        <f>PLANTILLA!A70</f>
        <v>Co</v>
      </c>
      <c r="B67" s="148" t="str">
        <f>PLANTILLA!B70</f>
        <v>Resistencia de 330 ohms </v>
      </c>
      <c r="C67" s="106">
        <f>PLANTILLA!C70</f>
        <v>1</v>
      </c>
      <c r="D67" s="105" t="str">
        <f>PLANTILLA!D70</f>
        <v>pza</v>
      </c>
      <c r="E67" s="172">
        <f t="shared" ref="E67:M67" si="62">IF(ISNA(INDEX(INDIRECT(E$3&amp;"!$J:$J"),MATCH($B67,INDIRECT(E$3&amp;"!$B:$B"),0),1)),0,INDEX(INDIRECT(E$3&amp;"!$J:$J"),MATCH($B67,INDIRECT(E$3&amp;"!$B:$B"),0),1))</f>
        <v>0</v>
      </c>
      <c r="F67" s="172">
        <f t="shared" si="62"/>
        <v>2</v>
      </c>
      <c r="G67" s="172">
        <f t="shared" si="62"/>
        <v>4</v>
      </c>
      <c r="H67" s="172">
        <f t="shared" si="62"/>
        <v>8</v>
      </c>
      <c r="I67" s="172">
        <f t="shared" si="62"/>
        <v>0</v>
      </c>
      <c r="J67" s="172">
        <f t="shared" si="62"/>
        <v>10</v>
      </c>
      <c r="K67" s="172">
        <f t="shared" si="62"/>
        <v>2</v>
      </c>
      <c r="L67" s="172">
        <f t="shared" si="62"/>
        <v>0</v>
      </c>
      <c r="M67" s="172">
        <f t="shared" si="62"/>
        <v>0</v>
      </c>
      <c r="O67" s="174">
        <f t="shared" si="30"/>
        <v>14</v>
      </c>
    </row>
    <row r="68" ht="15.75" customHeight="1">
      <c r="A68" s="171" t="str">
        <f>PLANTILLA!A71</f>
        <v>Co</v>
      </c>
      <c r="B68" s="148" t="str">
        <f>PLANTILLA!B71</f>
        <v>Resistencia de 1K ohms</v>
      </c>
      <c r="C68" s="106">
        <f>PLANTILLA!C71</f>
        <v>1</v>
      </c>
      <c r="D68" s="105" t="str">
        <f>PLANTILLA!D71</f>
        <v>pza</v>
      </c>
      <c r="E68" s="172">
        <f t="shared" ref="E68:M68" si="63">IF(ISNA(INDEX(INDIRECT(E$3&amp;"!$J:$J"),MATCH($B68,INDIRECT(E$3&amp;"!$B:$B"),0),1)),0,INDEX(INDIRECT(E$3&amp;"!$J:$J"),MATCH($B68,INDIRECT(E$3&amp;"!$B:$B"),0),1))</f>
        <v>0</v>
      </c>
      <c r="F68" s="172">
        <f t="shared" si="63"/>
        <v>2</v>
      </c>
      <c r="G68" s="172">
        <f t="shared" si="63"/>
        <v>4</v>
      </c>
      <c r="H68" s="172">
        <f t="shared" si="63"/>
        <v>0</v>
      </c>
      <c r="I68" s="172">
        <f t="shared" si="63"/>
        <v>0</v>
      </c>
      <c r="J68" s="172">
        <f t="shared" si="63"/>
        <v>0</v>
      </c>
      <c r="K68" s="172">
        <f t="shared" si="63"/>
        <v>0</v>
      </c>
      <c r="L68" s="172">
        <f t="shared" si="63"/>
        <v>0</v>
      </c>
      <c r="M68" s="172">
        <f t="shared" si="63"/>
        <v>0</v>
      </c>
      <c r="O68" s="174">
        <f t="shared" si="30"/>
        <v>6</v>
      </c>
    </row>
    <row r="69" ht="15.75" customHeight="1">
      <c r="A69" s="171" t="str">
        <f>PLANTILLA!A72</f>
        <v>Co</v>
      </c>
      <c r="B69" s="148" t="str">
        <f>PLANTILLA!B72</f>
        <v>Batería AAA alcalinas de 1.5 V (no recargables)</v>
      </c>
      <c r="C69" s="106">
        <f>PLANTILLA!C72</f>
        <v>1</v>
      </c>
      <c r="D69" s="105" t="str">
        <f>PLANTILLA!D72</f>
        <v>pza</v>
      </c>
      <c r="E69" s="172">
        <f t="shared" ref="E69:M69" si="64">IF(ISNA(INDEX(INDIRECT(E$3&amp;"!$J:$J"),MATCH($B69,INDIRECT(E$3&amp;"!$B:$B"),0),1)),0,INDEX(INDIRECT(E$3&amp;"!$J:$J"),MATCH($B69,INDIRECT(E$3&amp;"!$B:$B"),0),1))</f>
        <v>1</v>
      </c>
      <c r="F69" s="172">
        <f t="shared" si="64"/>
        <v>0</v>
      </c>
      <c r="G69" s="172">
        <f t="shared" si="64"/>
        <v>0</v>
      </c>
      <c r="H69" s="172">
        <f t="shared" si="64"/>
        <v>0</v>
      </c>
      <c r="I69" s="172">
        <f t="shared" si="64"/>
        <v>0</v>
      </c>
      <c r="J69" s="172">
        <f t="shared" si="64"/>
        <v>0</v>
      </c>
      <c r="K69" s="172">
        <f t="shared" si="64"/>
        <v>0</v>
      </c>
      <c r="L69" s="172">
        <f t="shared" si="64"/>
        <v>0</v>
      </c>
      <c r="M69" s="172">
        <f t="shared" si="64"/>
        <v>0</v>
      </c>
      <c r="O69" s="174">
        <f t="shared" si="30"/>
        <v>1</v>
      </c>
    </row>
    <row r="70" ht="15.75" hidden="1" customHeight="1">
      <c r="A70" s="171" t="str">
        <f>PLANTILLA!A73</f>
        <v>Co</v>
      </c>
      <c r="B70" s="148" t="str">
        <f>PLANTILLA!B73</f>
        <v>Cinta de aislar color negro </v>
      </c>
      <c r="C70" s="106">
        <f>PLANTILLA!C73</f>
        <v>1</v>
      </c>
      <c r="D70" s="105" t="str">
        <f>PLANTILLA!D73</f>
        <v>rollo</v>
      </c>
      <c r="E70" s="172">
        <f t="shared" ref="E70:M70" si="65">IF(ISNA(INDEX(INDIRECT(E$3&amp;"!$J:$J"),MATCH($B70,INDIRECT(E$3&amp;"!$B:$B"),0),1)),0,INDEX(INDIRECT(E$3&amp;"!$J:$J"),MATCH($B70,INDIRECT(E$3&amp;"!$B:$B"),0),1))</f>
        <v>0</v>
      </c>
      <c r="F70" s="172">
        <f t="shared" si="65"/>
        <v>0</v>
      </c>
      <c r="G70" s="172">
        <f t="shared" si="65"/>
        <v>0</v>
      </c>
      <c r="H70" s="172">
        <f t="shared" si="65"/>
        <v>0</v>
      </c>
      <c r="I70" s="172">
        <f t="shared" si="65"/>
        <v>0</v>
      </c>
      <c r="J70" s="172">
        <f t="shared" si="65"/>
        <v>0</v>
      </c>
      <c r="K70" s="172">
        <f t="shared" si="65"/>
        <v>0</v>
      </c>
      <c r="L70" s="172">
        <f t="shared" si="65"/>
        <v>0</v>
      </c>
      <c r="M70" s="172">
        <f t="shared" si="65"/>
        <v>0</v>
      </c>
      <c r="O70" s="174">
        <f t="shared" si="30"/>
        <v>0</v>
      </c>
    </row>
    <row r="71" ht="15.75" hidden="1" customHeight="1">
      <c r="A71" s="171" t="str">
        <f>PLANTILLA!A74</f>
        <v>Co</v>
      </c>
      <c r="B71" s="148" t="str">
        <f>PLANTILLA!B74</f>
        <v>Cinta de aislar color rojo </v>
      </c>
      <c r="C71" s="106">
        <f>PLANTILLA!C74</f>
        <v>1</v>
      </c>
      <c r="D71" s="105" t="str">
        <f>PLANTILLA!D74</f>
        <v>rollo</v>
      </c>
      <c r="E71" s="172">
        <f t="shared" ref="E71:M71" si="66">IF(ISNA(INDEX(INDIRECT(E$3&amp;"!$J:$J"),MATCH($B71,INDIRECT(E$3&amp;"!$B:$B"),0),1)),0,INDEX(INDIRECT(E$3&amp;"!$J:$J"),MATCH($B71,INDIRECT(E$3&amp;"!$B:$B"),0),1))</f>
        <v>0</v>
      </c>
      <c r="F71" s="172">
        <f t="shared" si="66"/>
        <v>0</v>
      </c>
      <c r="G71" s="172">
        <f t="shared" si="66"/>
        <v>0</v>
      </c>
      <c r="H71" s="172">
        <f t="shared" si="66"/>
        <v>0</v>
      </c>
      <c r="I71" s="172">
        <f t="shared" si="66"/>
        <v>0</v>
      </c>
      <c r="J71" s="172">
        <f t="shared" si="66"/>
        <v>0</v>
      </c>
      <c r="K71" s="172">
        <f t="shared" si="66"/>
        <v>0</v>
      </c>
      <c r="L71" s="172">
        <f t="shared" si="66"/>
        <v>0</v>
      </c>
      <c r="M71" s="172">
        <f t="shared" si="66"/>
        <v>0</v>
      </c>
      <c r="O71" s="174">
        <f t="shared" si="30"/>
        <v>0</v>
      </c>
    </row>
    <row r="72" ht="15.75" hidden="1" customHeight="1">
      <c r="A72" s="171" t="str">
        <f>PLANTILLA!A75</f>
        <v>Co</v>
      </c>
      <c r="B72" s="148" t="str">
        <f>PLANTILLA!B75</f>
        <v>Cubrebocas industrial N95 o similar</v>
      </c>
      <c r="C72" s="106">
        <f>PLANTILLA!C75</f>
        <v>1</v>
      </c>
      <c r="D72" s="105" t="str">
        <f>PLANTILLA!D75</f>
        <v>pza</v>
      </c>
      <c r="E72" s="172">
        <f t="shared" ref="E72:M72" si="67">IF(ISNA(INDEX(INDIRECT(E$3&amp;"!$J:$J"),MATCH($B72,INDIRECT(E$3&amp;"!$B:$B"),0),1)),0,INDEX(INDIRECT(E$3&amp;"!$J:$J"),MATCH($B72,INDIRECT(E$3&amp;"!$B:$B"),0),1))</f>
        <v>0</v>
      </c>
      <c r="F72" s="172">
        <f t="shared" si="67"/>
        <v>0</v>
      </c>
      <c r="G72" s="172">
        <f t="shared" si="67"/>
        <v>0</v>
      </c>
      <c r="H72" s="172">
        <f t="shared" si="67"/>
        <v>0</v>
      </c>
      <c r="I72" s="172">
        <f t="shared" si="67"/>
        <v>0</v>
      </c>
      <c r="J72" s="172">
        <f t="shared" si="67"/>
        <v>0</v>
      </c>
      <c r="K72" s="172">
        <f t="shared" si="67"/>
        <v>0</v>
      </c>
      <c r="L72" s="172">
        <f t="shared" si="67"/>
        <v>0</v>
      </c>
      <c r="M72" s="172">
        <f t="shared" si="67"/>
        <v>0</v>
      </c>
      <c r="O72" s="174">
        <f t="shared" si="30"/>
        <v>0</v>
      </c>
    </row>
    <row r="73" ht="15.75" customHeight="1">
      <c r="A73" s="171" t="str">
        <f>PLANTILLA!A76</f>
        <v>Co</v>
      </c>
      <c r="B73" s="148" t="str">
        <f>PLANTILLA!B76</f>
        <v>Filamento PLA 1 kg diámetro 1.75 mm</v>
      </c>
      <c r="C73" s="106">
        <f>PLANTILLA!C76</f>
        <v>1</v>
      </c>
      <c r="D73" s="105" t="str">
        <f>PLANTILLA!D76</f>
        <v>rollo</v>
      </c>
      <c r="E73" s="172">
        <f t="shared" ref="E73:M73" si="68">IF(ISNA(INDEX(INDIRECT(E$3&amp;"!$J:$J"),MATCH($B73,INDIRECT(E$3&amp;"!$B:$B"),0),1)),0,INDEX(INDIRECT(E$3&amp;"!$J:$J"),MATCH($B73,INDIRECT(E$3&amp;"!$B:$B"),0),1))</f>
        <v>0</v>
      </c>
      <c r="F73" s="172">
        <f t="shared" si="68"/>
        <v>0</v>
      </c>
      <c r="G73" s="172">
        <f t="shared" si="68"/>
        <v>0</v>
      </c>
      <c r="H73" s="172">
        <f t="shared" si="68"/>
        <v>1</v>
      </c>
      <c r="I73" s="172">
        <f t="shared" si="68"/>
        <v>0</v>
      </c>
      <c r="J73" s="172">
        <f t="shared" si="68"/>
        <v>0</v>
      </c>
      <c r="K73" s="172">
        <f t="shared" si="68"/>
        <v>0</v>
      </c>
      <c r="L73" s="172">
        <f t="shared" si="68"/>
        <v>1</v>
      </c>
      <c r="M73" s="172">
        <f t="shared" si="68"/>
        <v>0</v>
      </c>
      <c r="O73" s="174">
        <f t="shared" si="30"/>
        <v>1</v>
      </c>
    </row>
    <row r="74" ht="15.75" hidden="1" customHeight="1">
      <c r="A74" s="171" t="str">
        <f>PLANTILLA!A77</f>
        <v/>
      </c>
      <c r="B74" s="171" t="str">
        <f>PLANTILLA!B77</f>
        <v/>
      </c>
      <c r="C74" s="106" t="str">
        <f>PLANTILLA!C77</f>
        <v/>
      </c>
      <c r="D74" s="105" t="str">
        <f>PLANTILLA!D77</f>
        <v/>
      </c>
      <c r="E74" s="154"/>
      <c r="F74" s="154"/>
      <c r="G74" s="154"/>
      <c r="H74" s="154"/>
      <c r="I74" s="154"/>
      <c r="J74" s="154"/>
      <c r="K74" s="154"/>
      <c r="L74" s="154"/>
      <c r="M74" s="154"/>
      <c r="O74" s="174">
        <f t="shared" si="30"/>
        <v>0</v>
      </c>
    </row>
    <row r="75" ht="15.75" customHeight="1">
      <c r="A75" s="171" t="str">
        <f>PLANTILLA!A78</f>
        <v/>
      </c>
      <c r="B75" s="148" t="str">
        <f>PLANTILLA!B78</f>
        <v>MATERIALES REÚSO</v>
      </c>
      <c r="C75" s="106" t="str">
        <f>PLANTILLA!C78</f>
        <v/>
      </c>
      <c r="D75" s="105" t="str">
        <f>PLANTILLA!D78</f>
        <v/>
      </c>
      <c r="O75" s="175"/>
    </row>
    <row r="76" ht="15.75" customHeight="1">
      <c r="A76" s="171" t="str">
        <f>PLANTILLA!A79</f>
        <v>Re</v>
      </c>
      <c r="B76" s="148" t="str">
        <f>PLANTILLA!B79</f>
        <v>Cartón de 3 mm de espesor de 30 x 30 cm</v>
      </c>
      <c r="C76" s="106">
        <f>PLANTILLA!C79</f>
        <v>1</v>
      </c>
      <c r="D76" s="105" t="str">
        <f>PLANTILLA!D79</f>
        <v>pza</v>
      </c>
      <c r="E76" s="172">
        <f t="shared" ref="E76:M76" si="69">IF(ISNA(INDEX(INDIRECT(E$3&amp;"!$J:$J"),MATCH($B76,INDIRECT(E$3&amp;"!$B:$B"),0),1)),0,INDEX(INDIRECT(E$3&amp;"!$J:$J"),MATCH($B76,INDIRECT(E$3&amp;"!$B:$B"),0),1))</f>
        <v>0</v>
      </c>
      <c r="F76" s="172">
        <f t="shared" si="69"/>
        <v>0</v>
      </c>
      <c r="G76" s="172">
        <f t="shared" si="69"/>
        <v>6</v>
      </c>
      <c r="H76" s="172">
        <f t="shared" si="69"/>
        <v>0</v>
      </c>
      <c r="I76" s="172">
        <f t="shared" si="69"/>
        <v>2</v>
      </c>
      <c r="J76" s="172">
        <f t="shared" si="69"/>
        <v>0</v>
      </c>
      <c r="K76" s="172">
        <f t="shared" si="69"/>
        <v>6</v>
      </c>
      <c r="L76" s="172">
        <f t="shared" si="69"/>
        <v>0</v>
      </c>
      <c r="M76" s="172">
        <f t="shared" si="69"/>
        <v>0</v>
      </c>
      <c r="O76" s="174">
        <f t="shared" ref="O76:O94" si="71">SUMIF(E$1:N$1,TRUE,E76:N76)</f>
        <v>6</v>
      </c>
    </row>
    <row r="77" ht="15.75" hidden="1" customHeight="1">
      <c r="A77" s="171" t="str">
        <f>PLANTILLA!A80</f>
        <v>Re</v>
      </c>
      <c r="B77" s="148" t="str">
        <f>PLANTILLA!B80</f>
        <v>Hojas de papel tamaño carta con un lado limpio</v>
      </c>
      <c r="C77" s="106">
        <f>PLANTILLA!C80</f>
        <v>1</v>
      </c>
      <c r="D77" s="105" t="str">
        <f>PLANTILLA!D80</f>
        <v>hoja</v>
      </c>
      <c r="E77" s="172">
        <f t="shared" ref="E77:M77" si="70">IF(ISNA(INDEX(INDIRECT(E$3&amp;"!$J:$J"),MATCH($B77,INDIRECT(E$3&amp;"!$B:$B"),0),1)),0,INDEX(INDIRECT(E$3&amp;"!$J:$J"),MATCH($B77,INDIRECT(E$3&amp;"!$B:$B"),0),1))</f>
        <v>0</v>
      </c>
      <c r="F77" s="172">
        <f t="shared" si="70"/>
        <v>0</v>
      </c>
      <c r="G77" s="172">
        <f t="shared" si="70"/>
        <v>0</v>
      </c>
      <c r="H77" s="172">
        <f t="shared" si="70"/>
        <v>0</v>
      </c>
      <c r="I77" s="172">
        <f t="shared" si="70"/>
        <v>0</v>
      </c>
      <c r="J77" s="172">
        <f t="shared" si="70"/>
        <v>0</v>
      </c>
      <c r="K77" s="172">
        <f t="shared" si="70"/>
        <v>0</v>
      </c>
      <c r="L77" s="172">
        <f t="shared" si="70"/>
        <v>0</v>
      </c>
      <c r="M77" s="172">
        <f t="shared" si="70"/>
        <v>0</v>
      </c>
      <c r="O77" s="174">
        <f t="shared" si="71"/>
        <v>0</v>
      </c>
    </row>
    <row r="78" ht="15.75" hidden="1" customHeight="1">
      <c r="A78" s="171" t="str">
        <f>PLANTILLA!A81</f>
        <v>Re</v>
      </c>
      <c r="B78" s="148" t="str">
        <f>PLANTILLA!B81</f>
        <v>Bolsa de plástico</v>
      </c>
      <c r="C78" s="106">
        <f>PLANTILLA!C81</f>
        <v>1</v>
      </c>
      <c r="D78" s="105" t="str">
        <f>PLANTILLA!D81</f>
        <v>pza</v>
      </c>
      <c r="E78" s="172">
        <f t="shared" ref="E78:M78" si="72">IF(ISNA(INDEX(INDIRECT(E$3&amp;"!$J:$J"),MATCH($B78,INDIRECT(E$3&amp;"!$B:$B"),0),1)),0,INDEX(INDIRECT(E$3&amp;"!$J:$J"),MATCH($B78,INDIRECT(E$3&amp;"!$B:$B"),0),1))</f>
        <v>0</v>
      </c>
      <c r="F78" s="172">
        <f t="shared" si="72"/>
        <v>0</v>
      </c>
      <c r="G78" s="172">
        <f t="shared" si="72"/>
        <v>0</v>
      </c>
      <c r="H78" s="172">
        <f t="shared" si="72"/>
        <v>0</v>
      </c>
      <c r="I78" s="172">
        <f t="shared" si="72"/>
        <v>0</v>
      </c>
      <c r="J78" s="172">
        <f t="shared" si="72"/>
        <v>0</v>
      </c>
      <c r="K78" s="172">
        <f t="shared" si="72"/>
        <v>0</v>
      </c>
      <c r="L78" s="172">
        <f t="shared" si="72"/>
        <v>0</v>
      </c>
      <c r="M78" s="172">
        <f t="shared" si="72"/>
        <v>0</v>
      </c>
      <c r="O78" s="174">
        <f t="shared" si="71"/>
        <v>0</v>
      </c>
    </row>
    <row r="79" ht="15.75" hidden="1" customHeight="1">
      <c r="A79" s="171" t="str">
        <f>PLANTILLA!A82</f>
        <v>Re</v>
      </c>
      <c r="B79" s="148" t="str">
        <f>PLANTILLA!B82</f>
        <v>Botella de PET de 250 ml</v>
      </c>
      <c r="C79" s="106">
        <f>PLANTILLA!C82</f>
        <v>1</v>
      </c>
      <c r="D79" s="105" t="str">
        <f>PLANTILLA!D82</f>
        <v>pza</v>
      </c>
      <c r="E79" s="172">
        <f t="shared" ref="E79:M79" si="73">IF(ISNA(INDEX(INDIRECT(E$3&amp;"!$J:$J"),MATCH($B79,INDIRECT(E$3&amp;"!$B:$B"),0),1)),0,INDEX(INDIRECT(E$3&amp;"!$J:$J"),MATCH($B79,INDIRECT(E$3&amp;"!$B:$B"),0),1))</f>
        <v>0</v>
      </c>
      <c r="F79" s="172">
        <f t="shared" si="73"/>
        <v>0</v>
      </c>
      <c r="G79" s="172">
        <f t="shared" si="73"/>
        <v>0</v>
      </c>
      <c r="H79" s="172">
        <f t="shared" si="73"/>
        <v>0</v>
      </c>
      <c r="I79" s="172">
        <f t="shared" si="73"/>
        <v>0</v>
      </c>
      <c r="J79" s="172">
        <f t="shared" si="73"/>
        <v>0</v>
      </c>
      <c r="K79" s="172">
        <f t="shared" si="73"/>
        <v>0</v>
      </c>
      <c r="L79" s="172">
        <f t="shared" si="73"/>
        <v>0</v>
      </c>
      <c r="M79" s="172">
        <f t="shared" si="73"/>
        <v>0</v>
      </c>
      <c r="O79" s="174">
        <f t="shared" si="71"/>
        <v>0</v>
      </c>
    </row>
    <row r="80" ht="15.75" hidden="1" customHeight="1">
      <c r="A80" s="171" t="str">
        <f>PLANTILLA!A83</f>
        <v>Re</v>
      </c>
      <c r="B80" s="148" t="str">
        <f>PLANTILLA!B83</f>
        <v>Botella de PET de 600 ml</v>
      </c>
      <c r="C80" s="106">
        <f>PLANTILLA!C83</f>
        <v>1</v>
      </c>
      <c r="D80" s="105" t="str">
        <f>PLANTILLA!D83</f>
        <v>pza</v>
      </c>
      <c r="E80" s="172">
        <f t="shared" ref="E80:M80" si="74">IF(ISNA(INDEX(INDIRECT(E$3&amp;"!$J:$J"),MATCH($B80,INDIRECT(E$3&amp;"!$B:$B"),0),1)),0,INDEX(INDIRECT(E$3&amp;"!$J:$J"),MATCH($B80,INDIRECT(E$3&amp;"!$B:$B"),0),1))</f>
        <v>0</v>
      </c>
      <c r="F80" s="172">
        <f t="shared" si="74"/>
        <v>0</v>
      </c>
      <c r="G80" s="172">
        <f t="shared" si="74"/>
        <v>0</v>
      </c>
      <c r="H80" s="172">
        <f t="shared" si="74"/>
        <v>0</v>
      </c>
      <c r="I80" s="172">
        <f t="shared" si="74"/>
        <v>0</v>
      </c>
      <c r="J80" s="172">
        <f t="shared" si="74"/>
        <v>0</v>
      </c>
      <c r="K80" s="172">
        <f t="shared" si="74"/>
        <v>0</v>
      </c>
      <c r="L80" s="172">
        <f t="shared" si="74"/>
        <v>0</v>
      </c>
      <c r="M80" s="172">
        <f t="shared" si="74"/>
        <v>0</v>
      </c>
      <c r="O80" s="174">
        <f t="shared" si="71"/>
        <v>0</v>
      </c>
    </row>
    <row r="81" ht="15.75" hidden="1" customHeight="1">
      <c r="A81" s="171" t="str">
        <f>PLANTILLA!A84</f>
        <v>Re</v>
      </c>
      <c r="B81" s="148" t="str">
        <f>PLANTILLA!B84</f>
        <v>Botella de PET de 1 l</v>
      </c>
      <c r="C81" s="106">
        <f>PLANTILLA!C84</f>
        <v>1</v>
      </c>
      <c r="D81" s="105" t="str">
        <f>PLANTILLA!D84</f>
        <v>pza</v>
      </c>
      <c r="E81" s="172">
        <f t="shared" ref="E81:M81" si="75">IF(ISNA(INDEX(INDIRECT(E$3&amp;"!$J:$J"),MATCH($B81,INDIRECT(E$3&amp;"!$B:$B"),0),1)),0,INDEX(INDIRECT(E$3&amp;"!$J:$J"),MATCH($B81,INDIRECT(E$3&amp;"!$B:$B"),0),1))</f>
        <v>0</v>
      </c>
      <c r="F81" s="172">
        <f t="shared" si="75"/>
        <v>0</v>
      </c>
      <c r="G81" s="172">
        <f t="shared" si="75"/>
        <v>0</v>
      </c>
      <c r="H81" s="172">
        <f t="shared" si="75"/>
        <v>0</v>
      </c>
      <c r="I81" s="172">
        <f t="shared" si="75"/>
        <v>0</v>
      </c>
      <c r="J81" s="172">
        <f t="shared" si="75"/>
        <v>0</v>
      </c>
      <c r="K81" s="172">
        <f t="shared" si="75"/>
        <v>0</v>
      </c>
      <c r="L81" s="172">
        <f t="shared" si="75"/>
        <v>0</v>
      </c>
      <c r="M81" s="172">
        <f t="shared" si="75"/>
        <v>0</v>
      </c>
      <c r="O81" s="174">
        <f t="shared" si="71"/>
        <v>0</v>
      </c>
    </row>
    <row r="82" ht="15.75" hidden="1" customHeight="1">
      <c r="A82" s="171" t="str">
        <f>PLANTILLA!A85</f>
        <v>Re</v>
      </c>
      <c r="B82" s="148" t="str">
        <f>PLANTILLA!B85</f>
        <v>Vaso de plástico desechable (250 ml)</v>
      </c>
      <c r="C82" s="106">
        <f>PLANTILLA!C85</f>
        <v>1</v>
      </c>
      <c r="D82" s="105" t="str">
        <f>PLANTILLA!D85</f>
        <v>pza</v>
      </c>
      <c r="E82" s="172">
        <f t="shared" ref="E82:M82" si="76">IF(ISNA(INDEX(INDIRECT(E$3&amp;"!$J:$J"),MATCH($B82,INDIRECT(E$3&amp;"!$B:$B"),0),1)),0,INDEX(INDIRECT(E$3&amp;"!$J:$J"),MATCH($B82,INDIRECT(E$3&amp;"!$B:$B"),0),1))</f>
        <v>0</v>
      </c>
      <c r="F82" s="172">
        <f t="shared" si="76"/>
        <v>0</v>
      </c>
      <c r="G82" s="172">
        <f t="shared" si="76"/>
        <v>0</v>
      </c>
      <c r="H82" s="172">
        <f t="shared" si="76"/>
        <v>0</v>
      </c>
      <c r="I82" s="172">
        <f t="shared" si="76"/>
        <v>0</v>
      </c>
      <c r="J82" s="172">
        <f t="shared" si="76"/>
        <v>0</v>
      </c>
      <c r="K82" s="172">
        <f t="shared" si="76"/>
        <v>0</v>
      </c>
      <c r="L82" s="172">
        <f t="shared" si="76"/>
        <v>0</v>
      </c>
      <c r="M82" s="172">
        <f t="shared" si="76"/>
        <v>0</v>
      </c>
      <c r="O82" s="174">
        <f t="shared" si="71"/>
        <v>0</v>
      </c>
    </row>
    <row r="83" ht="15.75" hidden="1" customHeight="1">
      <c r="A83" s="171" t="str">
        <f>PLANTILLA!A86</f>
        <v>Re</v>
      </c>
      <c r="B83" s="148" t="str">
        <f>PLANTILLA!B86</f>
        <v>Tetrapack de 250 ml</v>
      </c>
      <c r="C83" s="106">
        <f>PLANTILLA!C86</f>
        <v>1</v>
      </c>
      <c r="D83" s="105" t="str">
        <f>PLANTILLA!D86</f>
        <v>pza</v>
      </c>
      <c r="E83" s="172">
        <f t="shared" ref="E83:M83" si="77">IF(ISNA(INDEX(INDIRECT(E$3&amp;"!$J:$J"),MATCH($B83,INDIRECT(E$3&amp;"!$B:$B"),0),1)),0,INDEX(INDIRECT(E$3&amp;"!$J:$J"),MATCH($B83,INDIRECT(E$3&amp;"!$B:$B"),0),1))</f>
        <v>0</v>
      </c>
      <c r="F83" s="172">
        <f t="shared" si="77"/>
        <v>0</v>
      </c>
      <c r="G83" s="172">
        <f t="shared" si="77"/>
        <v>0</v>
      </c>
      <c r="H83" s="172">
        <f t="shared" si="77"/>
        <v>0</v>
      </c>
      <c r="I83" s="172">
        <f t="shared" si="77"/>
        <v>0</v>
      </c>
      <c r="J83" s="172">
        <f t="shared" si="77"/>
        <v>0</v>
      </c>
      <c r="K83" s="172">
        <f t="shared" si="77"/>
        <v>0</v>
      </c>
      <c r="L83" s="172">
        <f t="shared" si="77"/>
        <v>0</v>
      </c>
      <c r="M83" s="172">
        <f t="shared" si="77"/>
        <v>0</v>
      </c>
      <c r="O83" s="174">
        <f t="shared" si="71"/>
        <v>0</v>
      </c>
    </row>
    <row r="84" ht="15.75" hidden="1" customHeight="1">
      <c r="A84" s="171" t="str">
        <f>PLANTILLA!A87</f>
        <v>Re</v>
      </c>
      <c r="B84" s="148" t="str">
        <f>PLANTILLA!B87</f>
        <v>Tetrapack de 500 ml</v>
      </c>
      <c r="C84" s="106">
        <f>PLANTILLA!C87</f>
        <v>1</v>
      </c>
      <c r="D84" s="105" t="str">
        <f>PLANTILLA!D87</f>
        <v>pza</v>
      </c>
      <c r="E84" s="172">
        <f t="shared" ref="E84:M84" si="78">IF(ISNA(INDEX(INDIRECT(E$3&amp;"!$J:$J"),MATCH($B84,INDIRECT(E$3&amp;"!$B:$B"),0),1)),0,INDEX(INDIRECT(E$3&amp;"!$J:$J"),MATCH($B84,INDIRECT(E$3&amp;"!$B:$B"),0),1))</f>
        <v>0</v>
      </c>
      <c r="F84" s="172">
        <f t="shared" si="78"/>
        <v>0</v>
      </c>
      <c r="G84" s="172">
        <f t="shared" si="78"/>
        <v>0</v>
      </c>
      <c r="H84" s="172">
        <f t="shared" si="78"/>
        <v>0</v>
      </c>
      <c r="I84" s="172">
        <f t="shared" si="78"/>
        <v>0</v>
      </c>
      <c r="J84" s="172">
        <f t="shared" si="78"/>
        <v>0</v>
      </c>
      <c r="K84" s="172">
        <f t="shared" si="78"/>
        <v>0</v>
      </c>
      <c r="L84" s="172">
        <f t="shared" si="78"/>
        <v>0</v>
      </c>
      <c r="M84" s="172">
        <f t="shared" si="78"/>
        <v>0</v>
      </c>
      <c r="O84" s="174">
        <f t="shared" si="71"/>
        <v>0</v>
      </c>
    </row>
    <row r="85" ht="15.75" hidden="1" customHeight="1">
      <c r="A85" s="171" t="str">
        <f>PLANTILLA!A88</f>
        <v>Re</v>
      </c>
      <c r="B85" s="148" t="str">
        <f>PLANTILLA!B88</f>
        <v>Tetrapack de 1 l</v>
      </c>
      <c r="C85" s="106">
        <f>PLANTILLA!C88</f>
        <v>1</v>
      </c>
      <c r="D85" s="105" t="str">
        <f>PLANTILLA!D88</f>
        <v>pza</v>
      </c>
      <c r="E85" s="172">
        <f t="shared" ref="E85:M85" si="79">IF(ISNA(INDEX(INDIRECT(E$3&amp;"!$J:$J"),MATCH($B85,INDIRECT(E$3&amp;"!$B:$B"),0),1)),0,INDEX(INDIRECT(E$3&amp;"!$J:$J"),MATCH($B85,INDIRECT(E$3&amp;"!$B:$B"),0),1))</f>
        <v>0</v>
      </c>
      <c r="F85" s="172">
        <f t="shared" si="79"/>
        <v>0</v>
      </c>
      <c r="G85" s="172">
        <f t="shared" si="79"/>
        <v>0</v>
      </c>
      <c r="H85" s="172">
        <f t="shared" si="79"/>
        <v>0</v>
      </c>
      <c r="I85" s="172">
        <f t="shared" si="79"/>
        <v>0</v>
      </c>
      <c r="J85" s="172">
        <f t="shared" si="79"/>
        <v>0</v>
      </c>
      <c r="K85" s="172">
        <f t="shared" si="79"/>
        <v>0</v>
      </c>
      <c r="L85" s="172">
        <f t="shared" si="79"/>
        <v>0</v>
      </c>
      <c r="M85" s="172">
        <f t="shared" si="79"/>
        <v>0</v>
      </c>
      <c r="O85" s="174">
        <f t="shared" si="71"/>
        <v>0</v>
      </c>
    </row>
    <row r="86" ht="15.75" hidden="1" customHeight="1">
      <c r="A86" s="171" t="str">
        <f>PLANTILLA!A89</f>
        <v>Re</v>
      </c>
      <c r="B86" s="148" t="str">
        <f>PLANTILLA!B89</f>
        <v>Tubo de cartón de papel de baño</v>
      </c>
      <c r="C86" s="106">
        <f>PLANTILLA!C89</f>
        <v>1</v>
      </c>
      <c r="D86" s="105" t="str">
        <f>PLANTILLA!D89</f>
        <v>pza</v>
      </c>
      <c r="E86" s="172">
        <f t="shared" ref="E86:M86" si="80">IF(ISNA(INDEX(INDIRECT(E$3&amp;"!$J:$J"),MATCH($B86,INDIRECT(E$3&amp;"!$B:$B"),0),1)),0,INDEX(INDIRECT(E$3&amp;"!$J:$J"),MATCH($B86,INDIRECT(E$3&amp;"!$B:$B"),0),1))</f>
        <v>0</v>
      </c>
      <c r="F86" s="172">
        <f t="shared" si="80"/>
        <v>0</v>
      </c>
      <c r="G86" s="172">
        <f t="shared" si="80"/>
        <v>0</v>
      </c>
      <c r="H86" s="172">
        <f t="shared" si="80"/>
        <v>0</v>
      </c>
      <c r="I86" s="172">
        <f t="shared" si="80"/>
        <v>0</v>
      </c>
      <c r="J86" s="172">
        <f t="shared" si="80"/>
        <v>0</v>
      </c>
      <c r="K86" s="172">
        <f t="shared" si="80"/>
        <v>0</v>
      </c>
      <c r="L86" s="172">
        <f t="shared" si="80"/>
        <v>0</v>
      </c>
      <c r="M86" s="172">
        <f t="shared" si="80"/>
        <v>0</v>
      </c>
      <c r="O86" s="174">
        <f t="shared" si="71"/>
        <v>0</v>
      </c>
    </row>
    <row r="87" ht="15.75" hidden="1" customHeight="1">
      <c r="A87" s="171" t="str">
        <f>PLANTILLA!A90</f>
        <v>Re</v>
      </c>
      <c r="B87" s="148" t="str">
        <f>PLANTILLA!B90</f>
        <v>Periódico</v>
      </c>
      <c r="C87" s="106">
        <f>PLANTILLA!C90</f>
        <v>1</v>
      </c>
      <c r="D87" s="105" t="str">
        <f>PLANTILLA!D90</f>
        <v>pza</v>
      </c>
      <c r="E87" s="172">
        <f t="shared" ref="E87:M87" si="81">IF(ISNA(INDEX(INDIRECT(E$3&amp;"!$J:$J"),MATCH($B87,INDIRECT(E$3&amp;"!$B:$B"),0),1)),0,INDEX(INDIRECT(E$3&amp;"!$J:$J"),MATCH($B87,INDIRECT(E$3&amp;"!$B:$B"),0),1))</f>
        <v>0</v>
      </c>
      <c r="F87" s="172">
        <f t="shared" si="81"/>
        <v>0</v>
      </c>
      <c r="G87" s="172">
        <f t="shared" si="81"/>
        <v>0</v>
      </c>
      <c r="H87" s="172">
        <f t="shared" si="81"/>
        <v>0</v>
      </c>
      <c r="I87" s="172">
        <f t="shared" si="81"/>
        <v>0</v>
      </c>
      <c r="J87" s="172">
        <f t="shared" si="81"/>
        <v>0</v>
      </c>
      <c r="K87" s="172">
        <f t="shared" si="81"/>
        <v>0</v>
      </c>
      <c r="L87" s="172">
        <f t="shared" si="81"/>
        <v>0</v>
      </c>
      <c r="M87" s="172">
        <f t="shared" si="81"/>
        <v>0</v>
      </c>
      <c r="O87" s="174">
        <f t="shared" si="71"/>
        <v>0</v>
      </c>
    </row>
    <row r="88" ht="15.75" hidden="1" customHeight="1">
      <c r="A88" s="171" t="str">
        <f>PLANTILLA!A91</f>
        <v>Re</v>
      </c>
      <c r="B88" s="148" t="str">
        <f>PLANTILLA!B91</f>
        <v>Tela de reúso (tamaño de 1 playera aproximadamente)</v>
      </c>
      <c r="C88" s="106">
        <f>PLANTILLA!C91</f>
        <v>1</v>
      </c>
      <c r="D88" s="105" t="str">
        <f>PLANTILLA!D91</f>
        <v>pza</v>
      </c>
      <c r="E88" s="172">
        <f t="shared" ref="E88:M88" si="82">IF(ISNA(INDEX(INDIRECT(E$3&amp;"!$J:$J"),MATCH($B88,INDIRECT(E$3&amp;"!$B:$B"),0),1)),0,INDEX(INDIRECT(E$3&amp;"!$J:$J"),MATCH($B88,INDIRECT(E$3&amp;"!$B:$B"),0),1))</f>
        <v>0</v>
      </c>
      <c r="F88" s="172">
        <f t="shared" si="82"/>
        <v>0</v>
      </c>
      <c r="G88" s="172">
        <f t="shared" si="82"/>
        <v>0</v>
      </c>
      <c r="H88" s="172">
        <f t="shared" si="82"/>
        <v>0</v>
      </c>
      <c r="I88" s="172">
        <f t="shared" si="82"/>
        <v>0</v>
      </c>
      <c r="J88" s="172">
        <f t="shared" si="82"/>
        <v>0</v>
      </c>
      <c r="K88" s="172">
        <f t="shared" si="82"/>
        <v>0</v>
      </c>
      <c r="L88" s="172">
        <f t="shared" si="82"/>
        <v>0</v>
      </c>
      <c r="M88" s="172">
        <f t="shared" si="82"/>
        <v>0</v>
      </c>
      <c r="O88" s="174">
        <f t="shared" si="71"/>
        <v>0</v>
      </c>
    </row>
    <row r="89" ht="15.75" customHeight="1">
      <c r="A89" s="171" t="str">
        <f>PLANTILLA!A92</f>
        <v>Re</v>
      </c>
      <c r="B89" s="148" t="str">
        <f>PLANTILLA!B92</f>
        <v>Caja de cereal o cartón delgado (caja de 300 g) aproximadamente</v>
      </c>
      <c r="C89" s="106">
        <f>PLANTILLA!C92</f>
        <v>1</v>
      </c>
      <c r="D89" s="105" t="str">
        <f>PLANTILLA!D92</f>
        <v>pza</v>
      </c>
      <c r="E89" s="172">
        <f t="shared" ref="E89:M89" si="83">IF(ISNA(INDEX(INDIRECT(E$3&amp;"!$J:$J"),MATCH($B89,INDIRECT(E$3&amp;"!$B:$B"),0),1)),0,INDEX(INDIRECT(E$3&amp;"!$J:$J"),MATCH($B89,INDIRECT(E$3&amp;"!$B:$B"),0),1))</f>
        <v>0</v>
      </c>
      <c r="F89" s="172">
        <f t="shared" si="83"/>
        <v>0</v>
      </c>
      <c r="G89" s="172">
        <f t="shared" si="83"/>
        <v>0</v>
      </c>
      <c r="H89" s="172">
        <f t="shared" si="83"/>
        <v>2</v>
      </c>
      <c r="I89" s="172">
        <f t="shared" si="83"/>
        <v>0</v>
      </c>
      <c r="J89" s="172">
        <f t="shared" si="83"/>
        <v>0</v>
      </c>
      <c r="K89" s="172">
        <f t="shared" si="83"/>
        <v>0</v>
      </c>
      <c r="L89" s="172">
        <f t="shared" si="83"/>
        <v>0</v>
      </c>
      <c r="M89" s="172">
        <f t="shared" si="83"/>
        <v>2</v>
      </c>
      <c r="O89" s="174">
        <f t="shared" si="71"/>
        <v>2</v>
      </c>
    </row>
    <row r="90" ht="15.75" hidden="1" customHeight="1">
      <c r="A90" s="171" t="str">
        <f>PLANTILLA!A93</f>
        <v>Re</v>
      </c>
      <c r="B90" s="148" t="str">
        <f>PLANTILLA!B93</f>
        <v>Taparrosca de botella de PET 3 cm de diámetro </v>
      </c>
      <c r="C90" s="106">
        <f>PLANTILLA!C93</f>
        <v>1</v>
      </c>
      <c r="D90" s="105" t="str">
        <f>PLANTILLA!D93</f>
        <v>pza</v>
      </c>
      <c r="E90" s="172">
        <f t="shared" ref="E90:M90" si="84">IF(ISNA(INDEX(INDIRECT(E$3&amp;"!$J:$J"),MATCH($B90,INDIRECT(E$3&amp;"!$B:$B"),0),1)),0,INDEX(INDIRECT(E$3&amp;"!$J:$J"),MATCH($B90,INDIRECT(E$3&amp;"!$B:$B"),0),1))</f>
        <v>0</v>
      </c>
      <c r="F90" s="172">
        <f t="shared" si="84"/>
        <v>0</v>
      </c>
      <c r="G90" s="172">
        <f t="shared" si="84"/>
        <v>0</v>
      </c>
      <c r="H90" s="172">
        <f t="shared" si="84"/>
        <v>0</v>
      </c>
      <c r="I90" s="172">
        <f t="shared" si="84"/>
        <v>0</v>
      </c>
      <c r="J90" s="172">
        <f t="shared" si="84"/>
        <v>0</v>
      </c>
      <c r="K90" s="172">
        <f t="shared" si="84"/>
        <v>0</v>
      </c>
      <c r="L90" s="172">
        <f t="shared" si="84"/>
        <v>0</v>
      </c>
      <c r="M90" s="172">
        <f t="shared" si="84"/>
        <v>0</v>
      </c>
      <c r="O90" s="174">
        <f t="shared" si="71"/>
        <v>0</v>
      </c>
    </row>
    <row r="91" ht="15.75" hidden="1" customHeight="1">
      <c r="A91" s="171" t="str">
        <f>PLANTILLA!A94</f>
        <v>Re</v>
      </c>
      <c r="B91" s="148" t="str">
        <f>PLANTILLA!B94</f>
        <v>Taparrosca de 5 cm de diámetro aproximadamente</v>
      </c>
      <c r="C91" s="106">
        <f>PLANTILLA!C94</f>
        <v>1</v>
      </c>
      <c r="D91" s="105" t="str">
        <f>PLANTILLA!D94</f>
        <v>pza</v>
      </c>
      <c r="E91" s="172">
        <f t="shared" ref="E91:M91" si="85">IF(ISNA(INDEX(INDIRECT(E$3&amp;"!$J:$J"),MATCH($B91,INDIRECT(E$3&amp;"!$B:$B"),0),1)),0,INDEX(INDIRECT(E$3&amp;"!$J:$J"),MATCH($B91,INDIRECT(E$3&amp;"!$B:$B"),0),1))</f>
        <v>0</v>
      </c>
      <c r="F91" s="172">
        <f t="shared" si="85"/>
        <v>0</v>
      </c>
      <c r="G91" s="172">
        <f t="shared" si="85"/>
        <v>0</v>
      </c>
      <c r="H91" s="172">
        <f t="shared" si="85"/>
        <v>0</v>
      </c>
      <c r="I91" s="172">
        <f t="shared" si="85"/>
        <v>0</v>
      </c>
      <c r="J91" s="172">
        <f t="shared" si="85"/>
        <v>0</v>
      </c>
      <c r="K91" s="172">
        <f t="shared" si="85"/>
        <v>0</v>
      </c>
      <c r="L91" s="172">
        <f t="shared" si="85"/>
        <v>0</v>
      </c>
      <c r="M91" s="172">
        <f t="shared" si="85"/>
        <v>0</v>
      </c>
      <c r="O91" s="174">
        <f t="shared" si="71"/>
        <v>0</v>
      </c>
    </row>
    <row r="92" ht="15.75" hidden="1" customHeight="1">
      <c r="A92" s="171" t="str">
        <f>PLANTILLA!A95</f>
        <v>Re</v>
      </c>
      <c r="B92" s="148" t="str">
        <f>PLANTILLA!B95</f>
        <v>Tapa de 10 cm de diámetro  aproximadamente</v>
      </c>
      <c r="C92" s="106">
        <f>PLANTILLA!C95</f>
        <v>1</v>
      </c>
      <c r="D92" s="105" t="str">
        <f>PLANTILLA!D95</f>
        <v>pza</v>
      </c>
      <c r="E92" s="172">
        <f t="shared" ref="E92:M92" si="86">IF(ISNA(INDEX(INDIRECT(E$3&amp;"!$J:$J"),MATCH($B92,INDIRECT(E$3&amp;"!$B:$B"),0),1)),0,INDEX(INDIRECT(E$3&amp;"!$J:$J"),MATCH($B92,INDIRECT(E$3&amp;"!$B:$B"),0),1))</f>
        <v>0</v>
      </c>
      <c r="F92" s="172">
        <f t="shared" si="86"/>
        <v>0</v>
      </c>
      <c r="G92" s="172">
        <f t="shared" si="86"/>
        <v>0</v>
      </c>
      <c r="H92" s="172">
        <f t="shared" si="86"/>
        <v>0</v>
      </c>
      <c r="I92" s="172">
        <f t="shared" si="86"/>
        <v>0</v>
      </c>
      <c r="J92" s="172">
        <f t="shared" si="86"/>
        <v>0</v>
      </c>
      <c r="K92" s="172">
        <f t="shared" si="86"/>
        <v>6</v>
      </c>
      <c r="L92" s="172">
        <f t="shared" si="86"/>
        <v>0</v>
      </c>
      <c r="M92" s="172">
        <f t="shared" si="86"/>
        <v>0</v>
      </c>
      <c r="O92" s="174">
        <f t="shared" si="71"/>
        <v>0</v>
      </c>
    </row>
    <row r="93" ht="15.75" hidden="1" customHeight="1">
      <c r="A93" s="171" t="str">
        <f>PLANTILLA!A96</f>
        <v>Re</v>
      </c>
      <c r="B93" s="148" t="str">
        <f>PLANTILLA!B96</f>
        <v>Lija para madera grado 60</v>
      </c>
      <c r="C93" s="106">
        <f>PLANTILLA!C96</f>
        <v>1</v>
      </c>
      <c r="D93" s="105" t="str">
        <f>PLANTILLA!D96</f>
        <v>pza</v>
      </c>
      <c r="E93" s="172">
        <f t="shared" ref="E93:M93" si="87">IF(ISNA(INDEX(INDIRECT(E$3&amp;"!$J:$J"),MATCH($B93,INDIRECT(E$3&amp;"!$B:$B"),0),1)),0,INDEX(INDIRECT(E$3&amp;"!$J:$J"),MATCH($B93,INDIRECT(E$3&amp;"!$B:$B"),0),1))</f>
        <v>0</v>
      </c>
      <c r="F93" s="172">
        <f t="shared" si="87"/>
        <v>0</v>
      </c>
      <c r="G93" s="172">
        <f t="shared" si="87"/>
        <v>0</v>
      </c>
      <c r="H93" s="172">
        <f t="shared" si="87"/>
        <v>0</v>
      </c>
      <c r="I93" s="172">
        <f t="shared" si="87"/>
        <v>0</v>
      </c>
      <c r="J93" s="172">
        <f t="shared" si="87"/>
        <v>0</v>
      </c>
      <c r="K93" s="172">
        <f t="shared" si="87"/>
        <v>0</v>
      </c>
      <c r="L93" s="172">
        <f t="shared" si="87"/>
        <v>0</v>
      </c>
      <c r="M93" s="172">
        <f t="shared" si="87"/>
        <v>0</v>
      </c>
      <c r="O93" s="174">
        <f t="shared" si="71"/>
        <v>0</v>
      </c>
    </row>
    <row r="94" ht="15.75" hidden="1" customHeight="1">
      <c r="A94" s="171" t="str">
        <f>PLANTILLA!A97</f>
        <v/>
      </c>
      <c r="B94" s="171" t="str">
        <f>PLANTILLA!B97</f>
        <v/>
      </c>
      <c r="C94" s="106" t="str">
        <f>PLANTILLA!C97</f>
        <v/>
      </c>
      <c r="D94" s="105" t="str">
        <f>PLANTILLA!D97</f>
        <v/>
      </c>
      <c r="E94" s="154"/>
      <c r="F94" s="154"/>
      <c r="G94" s="154"/>
      <c r="H94" s="154"/>
      <c r="I94" s="154"/>
      <c r="J94" s="154"/>
      <c r="K94" s="154"/>
      <c r="L94" s="154"/>
      <c r="M94" s="154"/>
      <c r="O94" s="174">
        <f t="shared" si="71"/>
        <v>0</v>
      </c>
    </row>
    <row r="95" ht="15.75" customHeight="1">
      <c r="A95" s="171" t="str">
        <f>PLANTILLA!A98</f>
        <v/>
      </c>
      <c r="B95" s="148" t="str">
        <f>PLANTILLA!B98</f>
        <v>ESTUCHE INDIVIDUAL</v>
      </c>
      <c r="C95" s="106" t="str">
        <f>PLANTILLA!C98</f>
        <v/>
      </c>
      <c r="D95" s="105" t="str">
        <f>PLANTILLA!D98</f>
        <v/>
      </c>
      <c r="O95" s="175"/>
    </row>
    <row r="96" ht="15.75" customHeight="1">
      <c r="A96" s="171" t="str">
        <f>PLANTILLA!A99</f>
        <v>In</v>
      </c>
      <c r="B96" s="148" t="str">
        <f>PLANTILLA!B99</f>
        <v>Lápiz</v>
      </c>
      <c r="C96" s="106">
        <f>PLANTILLA!C99</f>
        <v>1</v>
      </c>
      <c r="D96" s="105" t="str">
        <f>PLANTILLA!D99</f>
        <v>pza</v>
      </c>
      <c r="E96" s="172">
        <f t="shared" ref="E96:M96" si="88">IF(ISNA(INDEX(INDIRECT(E$3&amp;"!$J:$J"),MATCH($B96,INDIRECT(E$3&amp;"!$B:$B"),0),1)),0,INDEX(INDIRECT(E$3&amp;"!$J:$J"),MATCH($B96,INDIRECT(E$3&amp;"!$B:$B"),0),1))</f>
        <v>0</v>
      </c>
      <c r="F96" s="172">
        <f t="shared" si="88"/>
        <v>0</v>
      </c>
      <c r="G96" s="172">
        <f t="shared" si="88"/>
        <v>0</v>
      </c>
      <c r="H96" s="172">
        <f t="shared" si="88"/>
        <v>8</v>
      </c>
      <c r="I96" s="172">
        <f t="shared" si="88"/>
        <v>8</v>
      </c>
      <c r="J96" s="172">
        <f t="shared" si="88"/>
        <v>0</v>
      </c>
      <c r="K96" s="172">
        <f t="shared" si="88"/>
        <v>0</v>
      </c>
      <c r="L96" s="172">
        <f t="shared" si="88"/>
        <v>0</v>
      </c>
      <c r="M96" s="172">
        <f t="shared" si="88"/>
        <v>0</v>
      </c>
      <c r="O96" s="174">
        <f t="shared" ref="O96:O105" si="90">SUMIF(E$1:N$1,TRUE,E96:N96)</f>
        <v>8</v>
      </c>
    </row>
    <row r="97" ht="15.75" customHeight="1">
      <c r="A97" s="171" t="str">
        <f>PLANTILLA!A100</f>
        <v>In</v>
      </c>
      <c r="B97" s="148" t="str">
        <f>PLANTILLA!B100</f>
        <v>Goma</v>
      </c>
      <c r="C97" s="106">
        <f>PLANTILLA!C100</f>
        <v>1</v>
      </c>
      <c r="D97" s="105" t="str">
        <f>PLANTILLA!D100</f>
        <v>pza</v>
      </c>
      <c r="E97" s="172">
        <f t="shared" ref="E97:M97" si="89">IF(ISNA(INDEX(INDIRECT(E$3&amp;"!$J:$J"),MATCH($B97,INDIRECT(E$3&amp;"!$B:$B"),0),1)),0,INDEX(INDIRECT(E$3&amp;"!$J:$J"),MATCH($B97,INDIRECT(E$3&amp;"!$B:$B"),0),1))</f>
        <v>0</v>
      </c>
      <c r="F97" s="172">
        <f t="shared" si="89"/>
        <v>0</v>
      </c>
      <c r="G97" s="172">
        <f t="shared" si="89"/>
        <v>0</v>
      </c>
      <c r="H97" s="172">
        <f t="shared" si="89"/>
        <v>8</v>
      </c>
      <c r="I97" s="172">
        <f t="shared" si="89"/>
        <v>8</v>
      </c>
      <c r="J97" s="172">
        <f t="shared" si="89"/>
        <v>0</v>
      </c>
      <c r="K97" s="172">
        <f t="shared" si="89"/>
        <v>0</v>
      </c>
      <c r="L97" s="172">
        <f t="shared" si="89"/>
        <v>0</v>
      </c>
      <c r="M97" s="172">
        <f t="shared" si="89"/>
        <v>0</v>
      </c>
      <c r="O97" s="174">
        <f t="shared" si="90"/>
        <v>8</v>
      </c>
    </row>
    <row r="98" ht="15.75" customHeight="1">
      <c r="A98" s="171" t="str">
        <f>PLANTILLA!A101</f>
        <v>In</v>
      </c>
      <c r="B98" s="148" t="str">
        <f>PLANTILLA!B101</f>
        <v>Sacapuntas</v>
      </c>
      <c r="C98" s="106">
        <f>PLANTILLA!C101</f>
        <v>1</v>
      </c>
      <c r="D98" s="105" t="str">
        <f>PLANTILLA!D101</f>
        <v>pza</v>
      </c>
      <c r="E98" s="172">
        <f t="shared" ref="E98:M98" si="91">IF(ISNA(INDEX(INDIRECT(E$3&amp;"!$J:$J"),MATCH($B98,INDIRECT(E$3&amp;"!$B:$B"),0),1)),0,INDEX(INDIRECT(E$3&amp;"!$J:$J"),MATCH($B98,INDIRECT(E$3&amp;"!$B:$B"),0),1))</f>
        <v>0</v>
      </c>
      <c r="F98" s="172">
        <f t="shared" si="91"/>
        <v>0</v>
      </c>
      <c r="G98" s="172">
        <f t="shared" si="91"/>
        <v>0</v>
      </c>
      <c r="H98" s="172">
        <f t="shared" si="91"/>
        <v>8</v>
      </c>
      <c r="I98" s="172">
        <f t="shared" si="91"/>
        <v>8</v>
      </c>
      <c r="J98" s="172">
        <f t="shared" si="91"/>
        <v>0</v>
      </c>
      <c r="K98" s="172">
        <f t="shared" si="91"/>
        <v>0</v>
      </c>
      <c r="L98" s="172">
        <f t="shared" si="91"/>
        <v>0</v>
      </c>
      <c r="M98" s="172">
        <f t="shared" si="91"/>
        <v>0</v>
      </c>
      <c r="O98" s="174">
        <f t="shared" si="90"/>
        <v>8</v>
      </c>
    </row>
    <row r="99" ht="15.75" hidden="1" customHeight="1">
      <c r="A99" s="171" t="str">
        <f>PLANTILLA!A102</f>
        <v>In</v>
      </c>
      <c r="B99" s="148" t="str">
        <f>PLANTILLA!B102</f>
        <v>Bolígrafo</v>
      </c>
      <c r="C99" s="106">
        <f>PLANTILLA!C102</f>
        <v>1</v>
      </c>
      <c r="D99" s="105" t="str">
        <f>PLANTILLA!D102</f>
        <v>pza</v>
      </c>
      <c r="E99" s="172">
        <f t="shared" ref="E99:M99" si="92">IF(ISNA(INDEX(INDIRECT(E$3&amp;"!$J:$J"),MATCH($B99,INDIRECT(E$3&amp;"!$B:$B"),0),1)),0,INDEX(INDIRECT(E$3&amp;"!$J:$J"),MATCH($B99,INDIRECT(E$3&amp;"!$B:$B"),0),1))</f>
        <v>0</v>
      </c>
      <c r="F99" s="172">
        <f t="shared" si="92"/>
        <v>0</v>
      </c>
      <c r="G99" s="172">
        <f t="shared" si="92"/>
        <v>0</v>
      </c>
      <c r="H99" s="172">
        <f t="shared" si="92"/>
        <v>0</v>
      </c>
      <c r="I99" s="172">
        <f t="shared" si="92"/>
        <v>0</v>
      </c>
      <c r="J99" s="172">
        <f t="shared" si="92"/>
        <v>0</v>
      </c>
      <c r="K99" s="172">
        <f t="shared" si="92"/>
        <v>0</v>
      </c>
      <c r="L99" s="172">
        <f t="shared" si="92"/>
        <v>0</v>
      </c>
      <c r="M99" s="172">
        <f t="shared" si="92"/>
        <v>0</v>
      </c>
      <c r="O99" s="174">
        <f t="shared" si="90"/>
        <v>0</v>
      </c>
    </row>
    <row r="100" ht="15.75" hidden="1" customHeight="1">
      <c r="A100" s="171" t="str">
        <f>PLANTILLA!A103</f>
        <v>In</v>
      </c>
      <c r="B100" s="148" t="str">
        <f>PLANTILLA!B103</f>
        <v>Tijeras</v>
      </c>
      <c r="C100" s="106">
        <f>PLANTILLA!C103</f>
        <v>1</v>
      </c>
      <c r="D100" s="105" t="str">
        <f>PLANTILLA!D103</f>
        <v>pza</v>
      </c>
      <c r="E100" s="172">
        <f t="shared" ref="E100:M100" si="93">IF(ISNA(INDEX(INDIRECT(E$3&amp;"!$J:$J"),MATCH($B100,INDIRECT(E$3&amp;"!$B:$B"),0),1)),0,INDEX(INDIRECT(E$3&amp;"!$J:$J"),MATCH($B100,INDIRECT(E$3&amp;"!$B:$B"),0),1))</f>
        <v>0</v>
      </c>
      <c r="F100" s="172">
        <f t="shared" si="93"/>
        <v>0</v>
      </c>
      <c r="G100" s="172">
        <f t="shared" si="93"/>
        <v>0</v>
      </c>
      <c r="H100" s="172">
        <f t="shared" si="93"/>
        <v>0</v>
      </c>
      <c r="I100" s="172">
        <f t="shared" si="93"/>
        <v>0</v>
      </c>
      <c r="J100" s="172">
        <f t="shared" si="93"/>
        <v>0</v>
      </c>
      <c r="K100" s="172">
        <f t="shared" si="93"/>
        <v>0</v>
      </c>
      <c r="L100" s="172">
        <f t="shared" si="93"/>
        <v>0</v>
      </c>
      <c r="M100" s="172">
        <f t="shared" si="93"/>
        <v>0</v>
      </c>
      <c r="O100" s="174">
        <f t="shared" si="90"/>
        <v>0</v>
      </c>
    </row>
    <row r="101" ht="15.75" hidden="1" customHeight="1">
      <c r="A101" s="171" t="str">
        <f>PLANTILLA!A104</f>
        <v>In</v>
      </c>
      <c r="B101" s="148" t="str">
        <f>PLANTILLA!B104</f>
        <v>Pegamento en barra (Pritt) de 8 g</v>
      </c>
      <c r="C101" s="106">
        <f>PLANTILLA!C104</f>
        <v>1</v>
      </c>
      <c r="D101" s="105" t="str">
        <f>PLANTILLA!D104</f>
        <v>pza</v>
      </c>
      <c r="E101" s="172">
        <f t="shared" ref="E101:M101" si="94">IF(ISNA(INDEX(INDIRECT(E$3&amp;"!$J:$J"),MATCH($B101,INDIRECT(E$3&amp;"!$B:$B"),0),1)),0,INDEX(INDIRECT(E$3&amp;"!$J:$J"),MATCH($B101,INDIRECT(E$3&amp;"!$B:$B"),0),1))</f>
        <v>0</v>
      </c>
      <c r="F101" s="172">
        <f t="shared" si="94"/>
        <v>0</v>
      </c>
      <c r="G101" s="172">
        <f t="shared" si="94"/>
        <v>0</v>
      </c>
      <c r="H101" s="172">
        <f t="shared" si="94"/>
        <v>0</v>
      </c>
      <c r="I101" s="172">
        <f t="shared" si="94"/>
        <v>0</v>
      </c>
      <c r="J101" s="172">
        <f t="shared" si="94"/>
        <v>0</v>
      </c>
      <c r="K101" s="172">
        <f t="shared" si="94"/>
        <v>0</v>
      </c>
      <c r="L101" s="172">
        <f t="shared" si="94"/>
        <v>0</v>
      </c>
      <c r="M101" s="172">
        <f t="shared" si="94"/>
        <v>10</v>
      </c>
      <c r="O101" s="174">
        <f t="shared" si="90"/>
        <v>0</v>
      </c>
    </row>
    <row r="102" ht="15.75" hidden="1" customHeight="1">
      <c r="A102" s="171" t="str">
        <f>PLANTILLA!A105</f>
        <v>In</v>
      </c>
      <c r="B102" s="148" t="str">
        <f>PLANTILLA!B105</f>
        <v>Caja de 12 colores de madera</v>
      </c>
      <c r="C102" s="106">
        <f>PLANTILLA!C105</f>
        <v>1</v>
      </c>
      <c r="D102" s="105" t="str">
        <f>PLANTILLA!D105</f>
        <v>caja</v>
      </c>
      <c r="E102" s="172">
        <f t="shared" ref="E102:M102" si="95">IF(ISNA(INDEX(INDIRECT(E$3&amp;"!$J:$J"),MATCH($B102,INDIRECT(E$3&amp;"!$B:$B"),0),1)),0,INDEX(INDIRECT(E$3&amp;"!$J:$J"),MATCH($B102,INDIRECT(E$3&amp;"!$B:$B"),0),1))</f>
        <v>0</v>
      </c>
      <c r="F102" s="172">
        <f t="shared" si="95"/>
        <v>0</v>
      </c>
      <c r="G102" s="172">
        <f t="shared" si="95"/>
        <v>0</v>
      </c>
      <c r="H102" s="172">
        <f t="shared" si="95"/>
        <v>0</v>
      </c>
      <c r="I102" s="172">
        <f t="shared" si="95"/>
        <v>0</v>
      </c>
      <c r="J102" s="172">
        <f t="shared" si="95"/>
        <v>0</v>
      </c>
      <c r="K102" s="172">
        <f t="shared" si="95"/>
        <v>0</v>
      </c>
      <c r="L102" s="172">
        <f t="shared" si="95"/>
        <v>0</v>
      </c>
      <c r="M102" s="172">
        <f t="shared" si="95"/>
        <v>0</v>
      </c>
      <c r="O102" s="174">
        <f t="shared" si="90"/>
        <v>0</v>
      </c>
    </row>
    <row r="103" ht="15.75" customHeight="1">
      <c r="A103" s="171" t="str">
        <f>PLANTILLA!A106</f>
        <v>In</v>
      </c>
      <c r="B103" s="148" t="str">
        <f>PLANTILLA!B106</f>
        <v>Plumón marcador permanente punto fino (Sharpie)</v>
      </c>
      <c r="C103" s="106">
        <f>PLANTILLA!C106</f>
        <v>1</v>
      </c>
      <c r="D103" s="105" t="str">
        <f>PLANTILLA!D106</f>
        <v>pza</v>
      </c>
      <c r="E103" s="172">
        <f t="shared" ref="E103:M103" si="96">IF(ISNA(INDEX(INDIRECT(E$3&amp;"!$J:$J"),MATCH($B103,INDIRECT(E$3&amp;"!$B:$B"),0),1)),0,INDEX(INDIRECT(E$3&amp;"!$J:$J"),MATCH($B103,INDIRECT(E$3&amp;"!$B:$B"),0),1))</f>
        <v>0</v>
      </c>
      <c r="F103" s="172">
        <f t="shared" si="96"/>
        <v>0</v>
      </c>
      <c r="G103" s="172">
        <f t="shared" si="96"/>
        <v>0</v>
      </c>
      <c r="H103" s="172">
        <f t="shared" si="96"/>
        <v>8</v>
      </c>
      <c r="I103" s="172">
        <f t="shared" si="96"/>
        <v>0</v>
      </c>
      <c r="J103" s="172">
        <f t="shared" si="96"/>
        <v>0</v>
      </c>
      <c r="K103" s="172">
        <f t="shared" si="96"/>
        <v>0</v>
      </c>
      <c r="L103" s="172">
        <f t="shared" si="96"/>
        <v>0</v>
      </c>
      <c r="M103" s="172">
        <f t="shared" si="96"/>
        <v>0</v>
      </c>
      <c r="O103" s="174">
        <f t="shared" si="90"/>
        <v>8</v>
      </c>
    </row>
    <row r="104" ht="15.75" customHeight="1">
      <c r="A104" s="171" t="str">
        <f>PLANTILLA!A107</f>
        <v>In</v>
      </c>
      <c r="B104" s="148" t="str">
        <f>PLANTILLA!B107</f>
        <v>Juego de geometría (regla, escuadra 45°,  escuadra 60°, 1 compás, transportador) </v>
      </c>
      <c r="C104" s="106">
        <f>PLANTILLA!C107</f>
        <v>1</v>
      </c>
      <c r="D104" s="105" t="str">
        <f>PLANTILLA!D107</f>
        <v>juego</v>
      </c>
      <c r="E104" s="172">
        <f t="shared" ref="E104:M104" si="97">IF(ISNA(INDEX(INDIRECT(E$3&amp;"!$J:$J"),MATCH($B104,INDIRECT(E$3&amp;"!$B:$B"),0),1)),0,INDEX(INDIRECT(E$3&amp;"!$J:$J"),MATCH($B104,INDIRECT(E$3&amp;"!$B:$B"),0),1))</f>
        <v>0</v>
      </c>
      <c r="F104" s="172">
        <f t="shared" si="97"/>
        <v>0</v>
      </c>
      <c r="G104" s="172">
        <f t="shared" si="97"/>
        <v>0</v>
      </c>
      <c r="H104" s="172">
        <f t="shared" si="97"/>
        <v>8</v>
      </c>
      <c r="I104" s="172">
        <f t="shared" si="97"/>
        <v>8</v>
      </c>
      <c r="J104" s="172">
        <f t="shared" si="97"/>
        <v>0</v>
      </c>
      <c r="K104" s="172">
        <f t="shared" si="97"/>
        <v>0</v>
      </c>
      <c r="L104" s="172">
        <f t="shared" si="97"/>
        <v>0</v>
      </c>
      <c r="M104" s="172">
        <f t="shared" si="97"/>
        <v>0</v>
      </c>
      <c r="O104" s="174">
        <f t="shared" si="90"/>
        <v>8</v>
      </c>
    </row>
    <row r="105" ht="15.75" hidden="1" customHeight="1">
      <c r="A105" s="171" t="str">
        <f>PLANTILLA!A108</f>
        <v/>
      </c>
      <c r="B105" s="171" t="str">
        <f>PLANTILLA!B108</f>
        <v/>
      </c>
      <c r="C105" s="106" t="str">
        <f>PLANTILLA!C108</f>
        <v/>
      </c>
      <c r="D105" s="105" t="str">
        <f>PLANTILLA!D108</f>
        <v/>
      </c>
      <c r="E105" s="154"/>
      <c r="F105" s="154"/>
      <c r="G105" s="154"/>
      <c r="H105" s="154"/>
      <c r="I105" s="154"/>
      <c r="J105" s="154"/>
      <c r="K105" s="154"/>
      <c r="L105" s="154"/>
      <c r="M105" s="154"/>
      <c r="O105" s="174">
        <f t="shared" si="90"/>
        <v>0</v>
      </c>
    </row>
    <row r="106" ht="15.75" customHeight="1">
      <c r="A106" s="171" t="str">
        <f>PLANTILLA!A109</f>
        <v/>
      </c>
      <c r="B106" s="148" t="str">
        <f>PLANTILLA!B109</f>
        <v>EXTRAS</v>
      </c>
      <c r="C106" s="106" t="str">
        <f>PLANTILLA!C109</f>
        <v/>
      </c>
      <c r="D106" s="105" t="str">
        <f>PLANTILLA!D109</f>
        <v/>
      </c>
      <c r="O106" s="175"/>
    </row>
    <row r="107" ht="15.75" hidden="1" customHeight="1">
      <c r="A107" s="171" t="str">
        <f>PLANTILLA!A110</f>
        <v>Co</v>
      </c>
      <c r="B107" s="148" t="str">
        <f>PLANTILLA!B110</f>
        <v>1 paquete de 100 mondadientes </v>
      </c>
      <c r="C107" s="106">
        <f>PLANTILLA!C110</f>
        <v>1</v>
      </c>
      <c r="D107" s="105" t="str">
        <f>PLANTILLA!D110</f>
        <v>pza</v>
      </c>
      <c r="E107" s="172">
        <f t="shared" ref="E107:M107" si="98">IF(ISNA(INDEX(INDIRECT(E$3&amp;"!$J:$J"),MATCH($B107,INDIRECT(E$3&amp;"!$B:$B"),0),1)),0,INDEX(INDIRECT(E$3&amp;"!$J:$J"),MATCH($B107,INDIRECT(E$3&amp;"!$B:$B"),0),1))</f>
        <v>0</v>
      </c>
      <c r="F107" s="172">
        <f t="shared" si="98"/>
        <v>0</v>
      </c>
      <c r="G107" s="172">
        <f t="shared" si="98"/>
        <v>0</v>
      </c>
      <c r="H107" s="172">
        <f t="shared" si="98"/>
        <v>0</v>
      </c>
      <c r="I107" s="172">
        <f t="shared" si="98"/>
        <v>0</v>
      </c>
      <c r="J107" s="172">
        <f t="shared" si="98"/>
        <v>0</v>
      </c>
      <c r="K107" s="172">
        <f t="shared" si="98"/>
        <v>0</v>
      </c>
      <c r="L107" s="172">
        <f t="shared" si="98"/>
        <v>0</v>
      </c>
      <c r="M107" s="172">
        <f t="shared" si="98"/>
        <v>0</v>
      </c>
      <c r="O107" s="174">
        <f t="shared" ref="O107:O124" si="100">SUMIF(E$1:N$1,TRUE,E107:N107)</f>
        <v>0</v>
      </c>
    </row>
    <row r="108" ht="15.75" hidden="1" customHeight="1">
      <c r="A108" s="171" t="str">
        <f>PLANTILLA!A111</f>
        <v>Co</v>
      </c>
      <c r="B108" s="148" t="str">
        <f>PLANTILLA!B111</f>
        <v>Pila CR2032 tipo moneda</v>
      </c>
      <c r="C108" s="106">
        <f>PLANTILLA!C111</f>
        <v>1</v>
      </c>
      <c r="D108" s="105" t="str">
        <f>PLANTILLA!D111</f>
        <v>pza</v>
      </c>
      <c r="E108" s="172">
        <f t="shared" ref="E108:M108" si="99">IF(ISNA(INDEX(INDIRECT(E$3&amp;"!$J:$J"),MATCH($B108,INDIRECT(E$3&amp;"!$B:$B"),0),1)),0,INDEX(INDIRECT(E$3&amp;"!$J:$J"),MATCH($B108,INDIRECT(E$3&amp;"!$B:$B"),0),1))</f>
        <v>0</v>
      </c>
      <c r="F108" s="172">
        <f t="shared" si="99"/>
        <v>0</v>
      </c>
      <c r="G108" s="172">
        <f t="shared" si="99"/>
        <v>0</v>
      </c>
      <c r="H108" s="172">
        <f t="shared" si="99"/>
        <v>0</v>
      </c>
      <c r="I108" s="172">
        <f t="shared" si="99"/>
        <v>0</v>
      </c>
      <c r="J108" s="172">
        <f t="shared" si="99"/>
        <v>0</v>
      </c>
      <c r="K108" s="172">
        <f t="shared" si="99"/>
        <v>0</v>
      </c>
      <c r="L108" s="172">
        <f t="shared" si="99"/>
        <v>0</v>
      </c>
      <c r="M108" s="172">
        <f t="shared" si="99"/>
        <v>0</v>
      </c>
      <c r="O108" s="174">
        <f t="shared" si="100"/>
        <v>0</v>
      </c>
    </row>
    <row r="109" ht="15.75" hidden="1" customHeight="1">
      <c r="A109" s="171" t="str">
        <f>PLANTILLA!A113</f>
        <v>Co</v>
      </c>
      <c r="B109" s="148" t="str">
        <f>PLANTILLA!B113</f>
        <v>Sal de mesa</v>
      </c>
      <c r="C109" s="106">
        <f>PLANTILLA!C113</f>
        <v>1</v>
      </c>
      <c r="D109" s="105" t="str">
        <f>PLANTILLA!D113</f>
        <v>bolsita</v>
      </c>
      <c r="E109" s="172">
        <f t="shared" ref="E109:M109" si="101">IF(ISNA(INDEX(INDIRECT(E$3&amp;"!$J:$J"),MATCH($B109,INDIRECT(E$3&amp;"!$B:$B"),0),1)),0,INDEX(INDIRECT(E$3&amp;"!$J:$J"),MATCH($B109,INDIRECT(E$3&amp;"!$B:$B"),0),1))</f>
        <v>0</v>
      </c>
      <c r="F109" s="172">
        <f t="shared" si="101"/>
        <v>0</v>
      </c>
      <c r="G109" s="172">
        <f t="shared" si="101"/>
        <v>0</v>
      </c>
      <c r="H109" s="172">
        <f t="shared" si="101"/>
        <v>0</v>
      </c>
      <c r="I109" s="172">
        <f t="shared" si="101"/>
        <v>0</v>
      </c>
      <c r="J109" s="172">
        <f t="shared" si="101"/>
        <v>0</v>
      </c>
      <c r="K109" s="172">
        <f t="shared" si="101"/>
        <v>0</v>
      </c>
      <c r="L109" s="172">
        <f t="shared" si="101"/>
        <v>0</v>
      </c>
      <c r="M109" s="172">
        <f t="shared" si="101"/>
        <v>0</v>
      </c>
      <c r="O109" s="174">
        <f t="shared" si="100"/>
        <v>0</v>
      </c>
    </row>
    <row r="110" ht="15.75" hidden="1" customHeight="1">
      <c r="A110" s="171" t="str">
        <f>PLANTILLA!A114</f>
        <v>Co</v>
      </c>
      <c r="B110" s="148" t="str">
        <f>PLANTILLA!B114</f>
        <v>manzana</v>
      </c>
      <c r="C110" s="106">
        <f>PLANTILLA!C114</f>
        <v>1</v>
      </c>
      <c r="D110" s="105" t="str">
        <f>PLANTILLA!D114</f>
        <v>pza</v>
      </c>
      <c r="E110" s="172">
        <f t="shared" ref="E110:M110" si="102">IF(ISNA(INDEX(INDIRECT(E$3&amp;"!$J:$J"),MATCH($B110,INDIRECT(E$3&amp;"!$B:$B"),0),1)),0,INDEX(INDIRECT(E$3&amp;"!$J:$J"),MATCH($B110,INDIRECT(E$3&amp;"!$B:$B"),0),1))</f>
        <v>0</v>
      </c>
      <c r="F110" s="172">
        <f t="shared" si="102"/>
        <v>0</v>
      </c>
      <c r="G110" s="172">
        <f t="shared" si="102"/>
        <v>0</v>
      </c>
      <c r="H110" s="172">
        <f t="shared" si="102"/>
        <v>0</v>
      </c>
      <c r="I110" s="172">
        <f t="shared" si="102"/>
        <v>0</v>
      </c>
      <c r="J110" s="172">
        <f t="shared" si="102"/>
        <v>0</v>
      </c>
      <c r="K110" s="172">
        <f t="shared" si="102"/>
        <v>0</v>
      </c>
      <c r="L110" s="172">
        <f t="shared" si="102"/>
        <v>0</v>
      </c>
      <c r="M110" s="172">
        <f t="shared" si="102"/>
        <v>0</v>
      </c>
      <c r="O110" s="174">
        <f t="shared" si="100"/>
        <v>0</v>
      </c>
    </row>
    <row r="111" ht="15.75" hidden="1" customHeight="1">
      <c r="A111" s="171" t="str">
        <f>PLANTILLA!A120</f>
        <v>Co</v>
      </c>
      <c r="B111" s="148" t="str">
        <f>PLANTILLA!B120</f>
        <v>Pintura acrilica negra</v>
      </c>
      <c r="C111" s="106">
        <f>PLANTILLA!C120</f>
        <v>1</v>
      </c>
      <c r="D111" s="105" t="str">
        <f>PLANTILLA!D120</f>
        <v>pza</v>
      </c>
      <c r="E111" s="172">
        <f t="shared" ref="E111:M111" si="103">IF(ISNA(INDEX(INDIRECT(E$3&amp;"!$J:$J"),MATCH($B111,INDIRECT(E$3&amp;"!$B:$B"),0),1)),0,INDEX(INDIRECT(E$3&amp;"!$J:$J"),MATCH($B111,INDIRECT(E$3&amp;"!$B:$B"),0),1))</f>
        <v>0</v>
      </c>
      <c r="F111" s="172">
        <f t="shared" si="103"/>
        <v>0</v>
      </c>
      <c r="G111" s="172">
        <f t="shared" si="103"/>
        <v>0</v>
      </c>
      <c r="H111" s="172">
        <f t="shared" si="103"/>
        <v>0</v>
      </c>
      <c r="I111" s="172">
        <f t="shared" si="103"/>
        <v>0</v>
      </c>
      <c r="J111" s="172">
        <f t="shared" si="103"/>
        <v>0</v>
      </c>
      <c r="K111" s="172">
        <f t="shared" si="103"/>
        <v>0</v>
      </c>
      <c r="L111" s="172">
        <f t="shared" si="103"/>
        <v>0</v>
      </c>
      <c r="M111" s="172">
        <f t="shared" si="103"/>
        <v>0</v>
      </c>
      <c r="O111" s="174">
        <f t="shared" si="100"/>
        <v>0</v>
      </c>
    </row>
    <row r="112" ht="15.75" hidden="1" customHeight="1">
      <c r="A112" s="171" t="str">
        <f>PLANTILLA!A127</f>
        <v>Co</v>
      </c>
      <c r="B112" s="148" t="str">
        <f>PLANTILLA!B127</f>
        <v>Vaselina</v>
      </c>
      <c r="C112" s="106">
        <f>PLANTILLA!C127</f>
        <v>1</v>
      </c>
      <c r="D112" s="105" t="str">
        <f>PLANTILLA!D127</f>
        <v>pza</v>
      </c>
      <c r="E112" s="172">
        <f t="shared" ref="E112:M112" si="104">IF(ISNA(INDEX(INDIRECT(E$3&amp;"!$J:$J"),MATCH($B112,INDIRECT(E$3&amp;"!$B:$B"),0),1)),0,INDEX(INDIRECT(E$3&amp;"!$J:$J"),MATCH($B112,INDIRECT(E$3&amp;"!$B:$B"),0),1))</f>
        <v>0</v>
      </c>
      <c r="F112" s="172">
        <f t="shared" si="104"/>
        <v>0</v>
      </c>
      <c r="G112" s="172">
        <f t="shared" si="104"/>
        <v>0</v>
      </c>
      <c r="H112" s="172">
        <f t="shared" si="104"/>
        <v>0</v>
      </c>
      <c r="I112" s="172">
        <f t="shared" si="104"/>
        <v>0</v>
      </c>
      <c r="J112" s="172">
        <f t="shared" si="104"/>
        <v>0</v>
      </c>
      <c r="K112" s="172">
        <f t="shared" si="104"/>
        <v>0</v>
      </c>
      <c r="L112" s="172">
        <f t="shared" si="104"/>
        <v>0</v>
      </c>
      <c r="M112" s="172">
        <f t="shared" si="104"/>
        <v>0</v>
      </c>
      <c r="O112" s="174">
        <f t="shared" si="100"/>
        <v>0</v>
      </c>
    </row>
    <row r="113" ht="15.75" hidden="1" customHeight="1">
      <c r="A113" s="171" t="str">
        <f>PLANTILLA!A131</f>
        <v>Co</v>
      </c>
      <c r="B113" s="148" t="str">
        <f>PLANTILLA!B131</f>
        <v>Papel albanene</v>
      </c>
      <c r="C113" s="106">
        <f>PLANTILLA!C131</f>
        <v>1</v>
      </c>
      <c r="D113" s="105" t="str">
        <f>PLANTILLA!D131</f>
        <v>hoja</v>
      </c>
      <c r="E113" s="172">
        <f t="shared" ref="E113:M113" si="105">IF(ISNA(INDEX(INDIRECT(E$3&amp;"!$J:$J"),MATCH($B113,INDIRECT(E$3&amp;"!$B:$B"),0),1)),0,INDEX(INDIRECT(E$3&amp;"!$J:$J"),MATCH($B113,INDIRECT(E$3&amp;"!$B:$B"),0),1))</f>
        <v>0</v>
      </c>
      <c r="F113" s="172">
        <f t="shared" si="105"/>
        <v>0</v>
      </c>
      <c r="G113" s="172">
        <f t="shared" si="105"/>
        <v>0</v>
      </c>
      <c r="H113" s="172">
        <f t="shared" si="105"/>
        <v>0</v>
      </c>
      <c r="I113" s="172">
        <f t="shared" si="105"/>
        <v>0</v>
      </c>
      <c r="J113" s="172">
        <f t="shared" si="105"/>
        <v>0</v>
      </c>
      <c r="K113" s="172">
        <f t="shared" si="105"/>
        <v>0</v>
      </c>
      <c r="L113" s="172">
        <f t="shared" si="105"/>
        <v>0</v>
      </c>
      <c r="M113" s="172">
        <f t="shared" si="105"/>
        <v>0</v>
      </c>
      <c r="O113" s="174">
        <f t="shared" si="100"/>
        <v>0</v>
      </c>
    </row>
    <row r="114" ht="15.75" hidden="1" customHeight="1">
      <c r="A114" s="171" t="str">
        <f>PLANTILLA!A135</f>
        <v>Co</v>
      </c>
      <c r="B114" s="148" t="str">
        <f>PLANTILLA!B135</f>
        <v>Harina</v>
      </c>
      <c r="C114" s="106">
        <f>PLANTILLA!C135</f>
        <v>1</v>
      </c>
      <c r="D114" s="105" t="str">
        <f>PLANTILLA!D135</f>
        <v>pza</v>
      </c>
      <c r="E114" s="172">
        <f t="shared" ref="E114:M114" si="106">IF(ISNA(INDEX(INDIRECT(E$3&amp;"!$J:$J"),MATCH($B114,INDIRECT(E$3&amp;"!$B:$B"),0),1)),0,INDEX(INDIRECT(E$3&amp;"!$J:$J"),MATCH($B114,INDIRECT(E$3&amp;"!$B:$B"),0),1))</f>
        <v>0</v>
      </c>
      <c r="F114" s="172">
        <f t="shared" si="106"/>
        <v>0</v>
      </c>
      <c r="G114" s="172">
        <f t="shared" si="106"/>
        <v>0</v>
      </c>
      <c r="H114" s="172">
        <f t="shared" si="106"/>
        <v>0</v>
      </c>
      <c r="I114" s="172">
        <f t="shared" si="106"/>
        <v>0</v>
      </c>
      <c r="J114" s="172">
        <f t="shared" si="106"/>
        <v>0</v>
      </c>
      <c r="K114" s="172">
        <f t="shared" si="106"/>
        <v>0</v>
      </c>
      <c r="L114" s="172">
        <f t="shared" si="106"/>
        <v>0</v>
      </c>
      <c r="M114" s="172">
        <f t="shared" si="106"/>
        <v>0</v>
      </c>
      <c r="O114" s="174">
        <f t="shared" si="100"/>
        <v>0</v>
      </c>
    </row>
    <row r="115" ht="15.75" customHeight="1">
      <c r="A115" s="171" t="str">
        <f>PLANTILLA!A139</f>
        <v>Co</v>
      </c>
      <c r="B115" s="148" t="str">
        <f>PLANTILLA!B139</f>
        <v>Resistencia 220 ohms</v>
      </c>
      <c r="C115" s="106">
        <f>PLANTILLA!C139</f>
        <v>1</v>
      </c>
      <c r="D115" s="105" t="str">
        <f>PLANTILLA!D139</f>
        <v>pza</v>
      </c>
      <c r="E115" s="172">
        <f t="shared" ref="E115:M115" si="107">IF(ISNA(INDEX(INDIRECT(E$3&amp;"!$J:$J"),MATCH($B115,INDIRECT(E$3&amp;"!$B:$B"),0),1)),0,INDEX(INDIRECT(E$3&amp;"!$J:$J"),MATCH($B115,INDIRECT(E$3&amp;"!$B:$B"),0),1))</f>
        <v>8</v>
      </c>
      <c r="F115" s="172">
        <f t="shared" si="107"/>
        <v>16</v>
      </c>
      <c r="G115" s="172">
        <f t="shared" si="107"/>
        <v>0</v>
      </c>
      <c r="H115" s="172">
        <f t="shared" si="107"/>
        <v>0</v>
      </c>
      <c r="I115" s="172">
        <f t="shared" si="107"/>
        <v>0</v>
      </c>
      <c r="J115" s="172">
        <f t="shared" si="107"/>
        <v>0</v>
      </c>
      <c r="K115" s="172">
        <f t="shared" si="107"/>
        <v>0</v>
      </c>
      <c r="L115" s="172">
        <f t="shared" si="107"/>
        <v>0</v>
      </c>
      <c r="M115" s="172">
        <f t="shared" si="107"/>
        <v>0</v>
      </c>
      <c r="O115" s="174">
        <f t="shared" si="100"/>
        <v>24</v>
      </c>
    </row>
    <row r="116" ht="15.75" customHeight="1">
      <c r="A116" s="171" t="str">
        <f>PLANTILLA!A141</f>
        <v>Co</v>
      </c>
      <c r="B116" s="148" t="str">
        <f>PLANTILLA!B141</f>
        <v>Fotoresistencia</v>
      </c>
      <c r="C116" s="106">
        <f>PLANTILLA!C141</f>
        <v>1</v>
      </c>
      <c r="D116" s="105" t="str">
        <f>PLANTILLA!D141</f>
        <v>pza</v>
      </c>
      <c r="E116" s="172">
        <f t="shared" ref="E116:M116" si="108">IF(ISNA(INDEX(INDIRECT(E$3&amp;"!$J:$J"),MATCH($B116,INDIRECT(E$3&amp;"!$B:$B"),0),1)),0,INDEX(INDIRECT(E$3&amp;"!$J:$J"),MATCH($B116,INDIRECT(E$3&amp;"!$B:$B"),0),1))</f>
        <v>0</v>
      </c>
      <c r="F116" s="172">
        <f t="shared" si="108"/>
        <v>2</v>
      </c>
      <c r="G116" s="172">
        <f t="shared" si="108"/>
        <v>0</v>
      </c>
      <c r="H116" s="172">
        <f t="shared" si="108"/>
        <v>0</v>
      </c>
      <c r="I116" s="172">
        <f t="shared" si="108"/>
        <v>0</v>
      </c>
      <c r="J116" s="172">
        <f t="shared" si="108"/>
        <v>4</v>
      </c>
      <c r="K116" s="172">
        <f t="shared" si="108"/>
        <v>0</v>
      </c>
      <c r="L116" s="172">
        <f t="shared" si="108"/>
        <v>0</v>
      </c>
      <c r="M116" s="172">
        <f t="shared" si="108"/>
        <v>0</v>
      </c>
      <c r="O116" s="174">
        <f t="shared" si="100"/>
        <v>2</v>
      </c>
    </row>
    <row r="117" ht="15.75" customHeight="1">
      <c r="A117" s="171" t="str">
        <f>PLANTILLA!A142</f>
        <v>Co</v>
      </c>
      <c r="B117" s="148" t="str">
        <f>PLANTILLA!B142</f>
        <v>Listón </v>
      </c>
      <c r="C117" s="106">
        <f>PLANTILLA!C142</f>
        <v>1</v>
      </c>
      <c r="D117" s="105" t="str">
        <f>PLANTILLA!D142</f>
        <v>pza</v>
      </c>
      <c r="E117" s="172">
        <f t="shared" ref="E117:M117" si="109">IF(ISNA(INDEX(INDIRECT(E$3&amp;"!$J:$J"),MATCH($B117,INDIRECT(E$3&amp;"!$B:$B"),0),1)),0,INDEX(INDIRECT(E$3&amp;"!$J:$J"),MATCH($B117,INDIRECT(E$3&amp;"!$B:$B"),0),1))</f>
        <v>0</v>
      </c>
      <c r="F117" s="172">
        <f t="shared" si="109"/>
        <v>0</v>
      </c>
      <c r="G117" s="172">
        <f t="shared" si="109"/>
        <v>0</v>
      </c>
      <c r="H117" s="172">
        <f t="shared" si="109"/>
        <v>2</v>
      </c>
      <c r="I117" s="172">
        <f t="shared" si="109"/>
        <v>0</v>
      </c>
      <c r="J117" s="172">
        <f t="shared" si="109"/>
        <v>0</v>
      </c>
      <c r="K117" s="172">
        <f t="shared" si="109"/>
        <v>0</v>
      </c>
      <c r="L117" s="172">
        <f t="shared" si="109"/>
        <v>0</v>
      </c>
      <c r="M117" s="172">
        <f t="shared" si="109"/>
        <v>0</v>
      </c>
      <c r="O117" s="174">
        <f t="shared" si="100"/>
        <v>2</v>
      </c>
    </row>
    <row r="118" ht="15.75" customHeight="1">
      <c r="A118" s="171" t="str">
        <f>PLANTILLA!A143</f>
        <v>Co</v>
      </c>
      <c r="B118" s="148" t="str">
        <f>PLANTILLA!B143</f>
        <v>Push-button </v>
      </c>
      <c r="C118" s="106">
        <f>PLANTILLA!C143</f>
        <v>1</v>
      </c>
      <c r="D118" s="105" t="str">
        <f>PLANTILLA!D143</f>
        <v>pza</v>
      </c>
      <c r="E118" s="172">
        <f t="shared" ref="E118:M118" si="110">IF(ISNA(INDEX(INDIRECT(E$3&amp;"!$J:$J"),MATCH($B118,INDIRECT(E$3&amp;"!$B:$B"),0),1)),0,INDEX(INDIRECT(E$3&amp;"!$J:$J"),MATCH($B118,INDIRECT(E$3&amp;"!$B:$B"),0),1))</f>
        <v>2</v>
      </c>
      <c r="F118" s="172">
        <f t="shared" si="110"/>
        <v>0</v>
      </c>
      <c r="G118" s="172">
        <f t="shared" si="110"/>
        <v>4</v>
      </c>
      <c r="H118" s="172">
        <f t="shared" si="110"/>
        <v>2</v>
      </c>
      <c r="I118" s="172">
        <f t="shared" si="110"/>
        <v>6</v>
      </c>
      <c r="J118" s="172">
        <f t="shared" si="110"/>
        <v>2</v>
      </c>
      <c r="K118" s="172">
        <f t="shared" si="110"/>
        <v>6</v>
      </c>
      <c r="L118" s="172">
        <f t="shared" si="110"/>
        <v>2</v>
      </c>
      <c r="M118" s="172">
        <f t="shared" si="110"/>
        <v>0</v>
      </c>
      <c r="O118" s="174">
        <f t="shared" si="100"/>
        <v>8</v>
      </c>
    </row>
    <row r="119" ht="15.75" hidden="1" customHeight="1">
      <c r="A119" s="171" t="str">
        <f>PLANTILLA!A146</f>
        <v>Co</v>
      </c>
      <c r="B119" s="148" t="str">
        <f>PLANTILLA!B146</f>
        <v>Resistencia 10K ohms</v>
      </c>
      <c r="C119" s="106">
        <f>PLANTILLA!C146</f>
        <v>1</v>
      </c>
      <c r="D119" s="105" t="str">
        <f>PLANTILLA!D146</f>
        <v>pza</v>
      </c>
      <c r="E119" s="172">
        <f t="shared" ref="E119:M119" si="111">IF(ISNA(INDEX(INDIRECT(E$3&amp;"!$J:$J"),MATCH($B119,INDIRECT(E$3&amp;"!$B:$B"),0),1)),0,INDEX(INDIRECT(E$3&amp;"!$J:$J"),MATCH($B119,INDIRECT(E$3&amp;"!$B:$B"),0),1))</f>
        <v>0</v>
      </c>
      <c r="F119" s="172">
        <f t="shared" si="111"/>
        <v>0</v>
      </c>
      <c r="G119" s="172">
        <f t="shared" si="111"/>
        <v>0</v>
      </c>
      <c r="H119" s="172">
        <f t="shared" si="111"/>
        <v>0</v>
      </c>
      <c r="I119" s="172">
        <f t="shared" si="111"/>
        <v>6</v>
      </c>
      <c r="J119" s="172">
        <f t="shared" si="111"/>
        <v>2</v>
      </c>
      <c r="K119" s="172">
        <f t="shared" si="111"/>
        <v>6</v>
      </c>
      <c r="L119" s="172">
        <f t="shared" si="111"/>
        <v>0</v>
      </c>
      <c r="M119" s="172">
        <f t="shared" si="111"/>
        <v>0</v>
      </c>
      <c r="O119" s="174">
        <f t="shared" si="100"/>
        <v>0</v>
      </c>
    </row>
    <row r="120" ht="15.75" hidden="1" customHeight="1">
      <c r="A120" s="171" t="str">
        <f>PLANTILLA!A154</f>
        <v>Co</v>
      </c>
      <c r="B120" s="148" t="str">
        <f>PLANTILLA!B154</f>
        <v>Cable de color rojo</v>
      </c>
      <c r="C120" s="106">
        <f>PLANTILLA!C154</f>
        <v>1</v>
      </c>
      <c r="D120" s="105" t="str">
        <f>PLANTILLA!D154</f>
        <v>metro</v>
      </c>
      <c r="E120" s="172">
        <f t="shared" ref="E120:M120" si="112">IF(ISNA(INDEX(INDIRECT(E$3&amp;"!$J:$J"),MATCH($B120,INDIRECT(E$3&amp;"!$B:$B"),0),1)),0,INDEX(INDIRECT(E$3&amp;"!$J:$J"),MATCH($B120,INDIRECT(E$3&amp;"!$B:$B"),0),1))</f>
        <v>0</v>
      </c>
      <c r="F120" s="172">
        <f t="shared" si="112"/>
        <v>0</v>
      </c>
      <c r="G120" s="172">
        <f t="shared" si="112"/>
        <v>0</v>
      </c>
      <c r="H120" s="172">
        <f t="shared" si="112"/>
        <v>0</v>
      </c>
      <c r="I120" s="172">
        <f t="shared" si="112"/>
        <v>2</v>
      </c>
      <c r="J120" s="172">
        <f t="shared" si="112"/>
        <v>0</v>
      </c>
      <c r="K120" s="172">
        <f t="shared" si="112"/>
        <v>6</v>
      </c>
      <c r="L120" s="172">
        <f t="shared" si="112"/>
        <v>4</v>
      </c>
      <c r="M120" s="172">
        <f t="shared" si="112"/>
        <v>0</v>
      </c>
      <c r="O120" s="174">
        <f t="shared" si="100"/>
        <v>0</v>
      </c>
    </row>
    <row r="121" ht="15.75" hidden="1" customHeight="1">
      <c r="A121" s="171" t="str">
        <f>PLANTILLA!A155</f>
        <v>Co</v>
      </c>
      <c r="B121" s="148" t="str">
        <f>PLANTILLA!B155</f>
        <v>Bolsa hermética tipo Ziploc</v>
      </c>
      <c r="C121" s="106">
        <f>PLANTILLA!C155</f>
        <v>1</v>
      </c>
      <c r="D121" s="105" t="str">
        <f>PLANTILLA!D155</f>
        <v>pza</v>
      </c>
      <c r="E121" s="172">
        <f t="shared" ref="E121:M121" si="113">IF(ISNA(INDEX(INDIRECT(E$3&amp;"!$J:$J"),MATCH($B121,INDIRECT(E$3&amp;"!$B:$B"),0),1)),0,INDEX(INDIRECT(E$3&amp;"!$J:$J"),MATCH($B121,INDIRECT(E$3&amp;"!$B:$B"),0),1))</f>
        <v>0</v>
      </c>
      <c r="F121" s="172">
        <f t="shared" si="113"/>
        <v>0</v>
      </c>
      <c r="G121" s="172">
        <f t="shared" si="113"/>
        <v>0</v>
      </c>
      <c r="H121" s="172">
        <f t="shared" si="113"/>
        <v>0</v>
      </c>
      <c r="I121" s="172">
        <f t="shared" si="113"/>
        <v>0</v>
      </c>
      <c r="J121" s="172">
        <f t="shared" si="113"/>
        <v>0</v>
      </c>
      <c r="K121" s="172">
        <f t="shared" si="113"/>
        <v>2</v>
      </c>
      <c r="L121" s="172">
        <f t="shared" si="113"/>
        <v>0</v>
      </c>
      <c r="M121" s="172">
        <f t="shared" si="113"/>
        <v>0</v>
      </c>
      <c r="O121" s="174">
        <f t="shared" si="100"/>
        <v>0</v>
      </c>
    </row>
    <row r="122" ht="15.75" hidden="1" customHeight="1">
      <c r="A122" s="171" t="str">
        <f>PLANTILLA!A156</f>
        <v>Co</v>
      </c>
      <c r="B122" s="148" t="str">
        <f>PLANTILLA!B156</f>
        <v>Cable de color negro</v>
      </c>
      <c r="C122" s="106">
        <f>PLANTILLA!C156</f>
        <v>1</v>
      </c>
      <c r="D122" s="105" t="str">
        <f>PLANTILLA!D156</f>
        <v>metro</v>
      </c>
      <c r="E122" s="172">
        <f t="shared" ref="E122:M122" si="114">IF(ISNA(INDEX(INDIRECT(E$3&amp;"!$J:$J"),MATCH($B122,INDIRECT(E$3&amp;"!$B:$B"),0),1)),0,INDEX(INDIRECT(E$3&amp;"!$J:$J"),MATCH($B122,INDIRECT(E$3&amp;"!$B:$B"),0),1))</f>
        <v>0</v>
      </c>
      <c r="F122" s="172">
        <f t="shared" si="114"/>
        <v>0</v>
      </c>
      <c r="G122" s="172">
        <f t="shared" si="114"/>
        <v>0</v>
      </c>
      <c r="H122" s="172">
        <f t="shared" si="114"/>
        <v>0</v>
      </c>
      <c r="I122" s="172">
        <f t="shared" si="114"/>
        <v>2</v>
      </c>
      <c r="J122" s="172">
        <f t="shared" si="114"/>
        <v>0</v>
      </c>
      <c r="K122" s="172">
        <f t="shared" si="114"/>
        <v>6</v>
      </c>
      <c r="L122" s="172">
        <f t="shared" si="114"/>
        <v>4</v>
      </c>
      <c r="M122" s="172">
        <f t="shared" si="114"/>
        <v>0</v>
      </c>
      <c r="O122" s="174">
        <f t="shared" si="100"/>
        <v>0</v>
      </c>
    </row>
    <row r="123" ht="15.75" hidden="1" customHeight="1">
      <c r="A123" s="171" t="str">
        <f>PLANTILLA!A157</f>
        <v>Co</v>
      </c>
      <c r="B123" s="148" t="str">
        <f>PLANTILLA!B157</f>
        <v>Cable de color amarillo</v>
      </c>
      <c r="C123" s="106">
        <f>PLANTILLA!C157</f>
        <v>1</v>
      </c>
      <c r="D123" s="105" t="str">
        <f>PLANTILLA!D157</f>
        <v>metro</v>
      </c>
      <c r="E123" s="172">
        <f t="shared" ref="E123:M123" si="115">IF(ISNA(INDEX(INDIRECT(E$3&amp;"!$J:$J"),MATCH($B123,INDIRECT(E$3&amp;"!$B:$B"),0),1)),0,INDEX(INDIRECT(E$3&amp;"!$J:$J"),MATCH($B123,INDIRECT(E$3&amp;"!$B:$B"),0),1))</f>
        <v>0</v>
      </c>
      <c r="F123" s="172">
        <f t="shared" si="115"/>
        <v>0</v>
      </c>
      <c r="G123" s="172">
        <f t="shared" si="115"/>
        <v>0</v>
      </c>
      <c r="H123" s="172">
        <f t="shared" si="115"/>
        <v>0</v>
      </c>
      <c r="I123" s="172">
        <f t="shared" si="115"/>
        <v>2</v>
      </c>
      <c r="J123" s="172">
        <f t="shared" si="115"/>
        <v>0</v>
      </c>
      <c r="K123" s="172">
        <f t="shared" si="115"/>
        <v>6</v>
      </c>
      <c r="L123" s="172">
        <f t="shared" si="115"/>
        <v>4</v>
      </c>
      <c r="M123" s="172">
        <f t="shared" si="115"/>
        <v>0</v>
      </c>
      <c r="O123" s="174">
        <f t="shared" si="100"/>
        <v>0</v>
      </c>
    </row>
    <row r="124" ht="15.75" hidden="1" customHeight="1">
      <c r="A124" s="171" t="str">
        <f>PLANTILLA!A112</f>
        <v>He</v>
      </c>
      <c r="B124" s="148" t="str">
        <f>PLANTILLA!B112</f>
        <v>Portapilas "AA" en serie</v>
      </c>
      <c r="C124" s="106">
        <f>PLANTILLA!C112</f>
        <v>1</v>
      </c>
      <c r="D124" s="105" t="str">
        <f>PLANTILLA!D112</f>
        <v>pza</v>
      </c>
      <c r="E124" s="172">
        <f t="shared" ref="E124:M124" si="116">IF(ISNA(INDEX(INDIRECT(E$3&amp;"!$J:$J"),MATCH($B124,INDIRECT(E$3&amp;"!$B:$B"),0),1)),0,INDEX(INDIRECT(E$3&amp;"!$J:$J"),MATCH($B124,INDIRECT(E$3&amp;"!$B:$B"),0),1))</f>
        <v>0</v>
      </c>
      <c r="F124" s="172">
        <f t="shared" si="116"/>
        <v>0</v>
      </c>
      <c r="G124" s="172">
        <f t="shared" si="116"/>
        <v>0</v>
      </c>
      <c r="H124" s="172">
        <f t="shared" si="116"/>
        <v>0</v>
      </c>
      <c r="I124" s="172">
        <f t="shared" si="116"/>
        <v>0</v>
      </c>
      <c r="J124" s="172">
        <f t="shared" si="116"/>
        <v>0</v>
      </c>
      <c r="K124" s="172">
        <f t="shared" si="116"/>
        <v>2</v>
      </c>
      <c r="L124" s="172">
        <f t="shared" si="116"/>
        <v>0</v>
      </c>
      <c r="M124" s="172">
        <f t="shared" si="116"/>
        <v>0</v>
      </c>
      <c r="O124" s="174">
        <f t="shared" si="100"/>
        <v>0</v>
      </c>
    </row>
    <row r="125" ht="15.75" customHeight="1">
      <c r="A125" s="171" t="str">
        <f>PLANTILLA!A115</f>
        <v>He</v>
      </c>
      <c r="B125" s="148" t="str">
        <f>PLANTILLA!B115</f>
        <v>Interruptor push button de dos patitas</v>
      </c>
      <c r="C125" s="106">
        <f>PLANTILLA!C115</f>
        <v>1</v>
      </c>
      <c r="D125" s="105" t="str">
        <f>PLANTILLA!D115</f>
        <v>pza</v>
      </c>
      <c r="E125" s="172">
        <f t="shared" ref="E125:M125" si="117">IF(ISNA(INDEX(INDIRECT(E$3&amp;"!$J:$J"),MATCH($B125,INDIRECT(E$3&amp;"!$B:$B"),0),1)),0,INDEX(INDIRECT(E$3&amp;"!$J:$J"),MATCH($B125,INDIRECT(E$3&amp;"!$B:$B"),0),1))</f>
        <v>0</v>
      </c>
      <c r="F125" s="172">
        <f t="shared" si="117"/>
        <v>0</v>
      </c>
      <c r="G125" s="172">
        <f t="shared" si="117"/>
        <v>0</v>
      </c>
      <c r="H125" s="172">
        <f t="shared" si="117"/>
        <v>2</v>
      </c>
      <c r="I125" s="172">
        <f t="shared" si="117"/>
        <v>0</v>
      </c>
      <c r="J125" s="172">
        <f t="shared" si="117"/>
        <v>0</v>
      </c>
      <c r="K125" s="172">
        <f t="shared" si="117"/>
        <v>0</v>
      </c>
      <c r="L125" s="172">
        <f t="shared" si="117"/>
        <v>0</v>
      </c>
      <c r="M125" s="172">
        <f t="shared" si="117"/>
        <v>0</v>
      </c>
      <c r="O125" s="173">
        <f>MAX(IF(E$1=TRUE,E125,0),IF(F$1=TRUE,F125,0),IF(G$1=TRUE,G125,0),IF(H$1=TRUE,H125,0),IF(I$1=TRUE,I125,0),IF(J$1=TRUE,J125,0),IF(K$1=TRUE,K125,0),IF(L$1=TRUE,L125,0),IF(M$1=TRUE,M125,0),IF(N$1=TRUE,N125,0))</f>
        <v>2</v>
      </c>
    </row>
    <row r="126" ht="15.75" hidden="1" customHeight="1">
      <c r="A126" s="171" t="str">
        <f>PLANTILLA!A116</f>
        <v>He</v>
      </c>
      <c r="B126" s="148" t="str">
        <f>PLANTILLA!B116</f>
        <v>Guante de tela</v>
      </c>
      <c r="C126" s="106">
        <f>PLANTILLA!C116</f>
        <v>1</v>
      </c>
      <c r="D126" s="105" t="str">
        <f>PLANTILLA!D116</f>
        <v>pza</v>
      </c>
      <c r="E126" s="172">
        <f t="shared" ref="E126:M126" si="118">IF(ISNA(INDEX(INDIRECT(E$3&amp;"!$J:$J"),MATCH($B126,INDIRECT(E$3&amp;"!$B:$B"),0),1)),0,INDEX(INDIRECT(E$3&amp;"!$J:$J"),MATCH($B126,INDIRECT(E$3&amp;"!$B:$B"),0),1))</f>
        <v>0</v>
      </c>
      <c r="F126" s="172">
        <f t="shared" si="118"/>
        <v>0</v>
      </c>
      <c r="G126" s="172">
        <f t="shared" si="118"/>
        <v>0</v>
      </c>
      <c r="H126" s="172">
        <f t="shared" si="118"/>
        <v>0</v>
      </c>
      <c r="I126" s="172">
        <f t="shared" si="118"/>
        <v>0</v>
      </c>
      <c r="J126" s="172">
        <f t="shared" si="118"/>
        <v>0</v>
      </c>
      <c r="K126" s="172">
        <f t="shared" si="118"/>
        <v>0</v>
      </c>
      <c r="L126" s="172">
        <f t="shared" si="118"/>
        <v>0</v>
      </c>
      <c r="M126" s="172">
        <f t="shared" si="118"/>
        <v>0</v>
      </c>
      <c r="O126" s="174">
        <f t="shared" ref="O126:O130" si="120">SUMIF(E$1:N$1,TRUE,E126:N126)</f>
        <v>0</v>
      </c>
    </row>
    <row r="127" ht="15.75" hidden="1" customHeight="1">
      <c r="A127" s="171" t="str">
        <f>PLANTILLA!A117</f>
        <v>He</v>
      </c>
      <c r="B127" s="148" t="str">
        <f>PLANTILLA!B117</f>
        <v>Cautín para soldar</v>
      </c>
      <c r="C127" s="106">
        <f>PLANTILLA!C117</f>
        <v>1</v>
      </c>
      <c r="D127" s="105" t="str">
        <f>PLANTILLA!D117</f>
        <v>pza</v>
      </c>
      <c r="E127" s="172">
        <f t="shared" ref="E127:M127" si="119">IF(ISNA(INDEX(INDIRECT(E$3&amp;"!$J:$J"),MATCH($B127,INDIRECT(E$3&amp;"!$B:$B"),0),1)),0,INDEX(INDIRECT(E$3&amp;"!$J:$J"),MATCH($B127,INDIRECT(E$3&amp;"!$B:$B"),0),1))</f>
        <v>0</v>
      </c>
      <c r="F127" s="172">
        <f t="shared" si="119"/>
        <v>0</v>
      </c>
      <c r="G127" s="172">
        <f t="shared" si="119"/>
        <v>0</v>
      </c>
      <c r="H127" s="172">
        <f t="shared" si="119"/>
        <v>0</v>
      </c>
      <c r="I127" s="172">
        <f t="shared" si="119"/>
        <v>2</v>
      </c>
      <c r="J127" s="172">
        <f t="shared" si="119"/>
        <v>0</v>
      </c>
      <c r="K127" s="172">
        <f t="shared" si="119"/>
        <v>2</v>
      </c>
      <c r="L127" s="172">
        <f t="shared" si="119"/>
        <v>0</v>
      </c>
      <c r="M127" s="172">
        <f t="shared" si="119"/>
        <v>0</v>
      </c>
      <c r="O127" s="174">
        <f t="shared" si="120"/>
        <v>0</v>
      </c>
    </row>
    <row r="128" ht="15.75" hidden="1" customHeight="1">
      <c r="A128" s="171" t="str">
        <f>PLANTILLA!A118</f>
        <v>He</v>
      </c>
      <c r="B128" s="148" t="str">
        <f>PLANTILLA!B118</f>
        <v>Pasta para soldar de 25 gr</v>
      </c>
      <c r="C128" s="106">
        <f>PLANTILLA!C118</f>
        <v>1</v>
      </c>
      <c r="D128" s="105" t="str">
        <f>PLANTILLA!D118</f>
        <v>pza</v>
      </c>
      <c r="E128" s="172">
        <f t="shared" ref="E128:M128" si="121">IF(ISNA(INDEX(INDIRECT(E$3&amp;"!$J:$J"),MATCH($B128,INDIRECT(E$3&amp;"!$B:$B"),0),1)),0,INDEX(INDIRECT(E$3&amp;"!$J:$J"),MATCH($B128,INDIRECT(E$3&amp;"!$B:$B"),0),1))</f>
        <v>0</v>
      </c>
      <c r="F128" s="172">
        <f t="shared" si="121"/>
        <v>0</v>
      </c>
      <c r="G128" s="172">
        <f t="shared" si="121"/>
        <v>0</v>
      </c>
      <c r="H128" s="172">
        <f t="shared" si="121"/>
        <v>0</v>
      </c>
      <c r="I128" s="172">
        <f t="shared" si="121"/>
        <v>1</v>
      </c>
      <c r="J128" s="172">
        <f t="shared" si="121"/>
        <v>0</v>
      </c>
      <c r="K128" s="172">
        <f t="shared" si="121"/>
        <v>2</v>
      </c>
      <c r="L128" s="172">
        <f t="shared" si="121"/>
        <v>0</v>
      </c>
      <c r="M128" s="172">
        <f t="shared" si="121"/>
        <v>0</v>
      </c>
      <c r="O128" s="174">
        <f t="shared" si="120"/>
        <v>0</v>
      </c>
    </row>
    <row r="129" ht="15.75" hidden="1" customHeight="1">
      <c r="A129" s="171" t="str">
        <f>PLANTILLA!A119</f>
        <v>He</v>
      </c>
      <c r="B129" s="148" t="str">
        <f>PLANTILLA!B119</f>
        <v>Tubo de soldadura de estaño con 2.5m</v>
      </c>
      <c r="C129" s="106">
        <f>PLANTILLA!C119</f>
        <v>1</v>
      </c>
      <c r="D129" s="105" t="str">
        <f>PLANTILLA!D119</f>
        <v>pza</v>
      </c>
      <c r="E129" s="172">
        <f t="shared" ref="E129:M129" si="122">IF(ISNA(INDEX(INDIRECT(E$3&amp;"!$J:$J"),MATCH($B129,INDIRECT(E$3&amp;"!$B:$B"),0),1)),0,INDEX(INDIRECT(E$3&amp;"!$J:$J"),MATCH($B129,INDIRECT(E$3&amp;"!$B:$B"),0),1))</f>
        <v>0</v>
      </c>
      <c r="F129" s="172">
        <f t="shared" si="122"/>
        <v>0</v>
      </c>
      <c r="G129" s="172">
        <f t="shared" si="122"/>
        <v>0</v>
      </c>
      <c r="H129" s="172">
        <f t="shared" si="122"/>
        <v>0</v>
      </c>
      <c r="I129" s="172">
        <f t="shared" si="122"/>
        <v>1</v>
      </c>
      <c r="J129" s="172">
        <f t="shared" si="122"/>
        <v>0</v>
      </c>
      <c r="K129" s="172">
        <f t="shared" si="122"/>
        <v>2</v>
      </c>
      <c r="L129" s="172">
        <f t="shared" si="122"/>
        <v>0</v>
      </c>
      <c r="M129" s="172">
        <f t="shared" si="122"/>
        <v>0</v>
      </c>
      <c r="O129" s="174">
        <f t="shared" si="120"/>
        <v>0</v>
      </c>
    </row>
    <row r="130" ht="15.75" hidden="1" customHeight="1">
      <c r="A130" s="171" t="str">
        <f>PLANTILLA!A121</f>
        <v>He</v>
      </c>
      <c r="B130" s="148" t="str">
        <f>PLANTILLA!B121</f>
        <v>Sensor de temperatúra TMP36</v>
      </c>
      <c r="C130" s="106">
        <f>PLANTILLA!C121</f>
        <v>1</v>
      </c>
      <c r="D130" s="105" t="str">
        <f>PLANTILLA!D121</f>
        <v>pza</v>
      </c>
      <c r="E130" s="172">
        <f t="shared" ref="E130:M130" si="123">IF(ISNA(INDEX(INDIRECT(E$3&amp;"!$J:$J"),MATCH($B130,INDIRECT(E$3&amp;"!$B:$B"),0),1)),0,INDEX(INDIRECT(E$3&amp;"!$J:$J"),MATCH($B130,INDIRECT(E$3&amp;"!$B:$B"),0),1))</f>
        <v>0</v>
      </c>
      <c r="F130" s="172">
        <f t="shared" si="123"/>
        <v>0</v>
      </c>
      <c r="G130" s="172">
        <f t="shared" si="123"/>
        <v>0</v>
      </c>
      <c r="H130" s="172">
        <f t="shared" si="123"/>
        <v>0</v>
      </c>
      <c r="I130" s="172">
        <f t="shared" si="123"/>
        <v>0</v>
      </c>
      <c r="J130" s="172">
        <f t="shared" si="123"/>
        <v>0</v>
      </c>
      <c r="K130" s="172">
        <f t="shared" si="123"/>
        <v>0</v>
      </c>
      <c r="L130" s="172">
        <f t="shared" si="123"/>
        <v>0</v>
      </c>
      <c r="M130" s="172">
        <f t="shared" si="123"/>
        <v>0</v>
      </c>
      <c r="O130" s="174">
        <f t="shared" si="120"/>
        <v>0</v>
      </c>
    </row>
    <row r="131" ht="15.75" customHeight="1">
      <c r="A131" s="171" t="str">
        <f>PLANTILLA!A122</f>
        <v>He</v>
      </c>
      <c r="B131" s="148" t="str">
        <f>PLANTILLA!B122</f>
        <v>Servomotor SG90</v>
      </c>
      <c r="C131" s="106">
        <f>PLANTILLA!C122</f>
        <v>1</v>
      </c>
      <c r="D131" s="105" t="str">
        <f>PLANTILLA!D122</f>
        <v>pza</v>
      </c>
      <c r="E131" s="172">
        <f t="shared" ref="E131:M131" si="124">IF(ISNA(INDEX(INDIRECT(E$3&amp;"!$J:$J"),MATCH($B131,INDIRECT(E$3&amp;"!$B:$B"),0),1)),0,INDEX(INDIRECT(E$3&amp;"!$J:$J"),MATCH($B131,INDIRECT(E$3&amp;"!$B:$B"),0),1))</f>
        <v>0</v>
      </c>
      <c r="F131" s="172">
        <f t="shared" si="124"/>
        <v>0</v>
      </c>
      <c r="G131" s="172">
        <f t="shared" si="124"/>
        <v>0</v>
      </c>
      <c r="H131" s="172">
        <f t="shared" si="124"/>
        <v>2</v>
      </c>
      <c r="I131" s="172">
        <f t="shared" si="124"/>
        <v>0</v>
      </c>
      <c r="J131" s="172">
        <f t="shared" si="124"/>
        <v>2</v>
      </c>
      <c r="K131" s="172">
        <f t="shared" si="124"/>
        <v>2</v>
      </c>
      <c r="L131" s="172">
        <f t="shared" si="124"/>
        <v>0</v>
      </c>
      <c r="M131" s="172">
        <f t="shared" si="124"/>
        <v>2</v>
      </c>
      <c r="O131" s="173">
        <f>MAX(IF(E$1=TRUE,E131,0),IF(F$1=TRUE,F131,0),IF(G$1=TRUE,G131,0),IF(H$1=TRUE,H131,0),IF(I$1=TRUE,I131,0),IF(J$1=TRUE,J131,0),IF(K$1=TRUE,K131,0),IF(L$1=TRUE,L131,0),IF(M$1=TRUE,M131,0),IF(N$1=TRUE,N131,0))</f>
        <v>2</v>
      </c>
    </row>
    <row r="132" ht="15.75" hidden="1" customHeight="1">
      <c r="A132" s="171" t="str">
        <f>PLANTILLA!A125</f>
        <v>He</v>
      </c>
      <c r="B132" s="148" t="str">
        <f>PLANTILLA!B125</f>
        <v>Circuitos integrados puente H de tipo L293D o L293N</v>
      </c>
      <c r="C132" s="106">
        <f>PLANTILLA!C125</f>
        <v>1</v>
      </c>
      <c r="D132" s="105" t="str">
        <f>PLANTILLA!D125</f>
        <v>pza</v>
      </c>
      <c r="E132" s="172">
        <f t="shared" ref="E132:M132" si="125">IF(ISNA(INDEX(INDIRECT(E$3&amp;"!$J:$J"),MATCH($B132,INDIRECT(E$3&amp;"!$B:$B"),0),1)),0,INDEX(INDIRECT(E$3&amp;"!$J:$J"),MATCH($B132,INDIRECT(E$3&amp;"!$B:$B"),0),1))</f>
        <v>0</v>
      </c>
      <c r="F132" s="172">
        <f t="shared" si="125"/>
        <v>0</v>
      </c>
      <c r="G132" s="172">
        <f t="shared" si="125"/>
        <v>0</v>
      </c>
      <c r="H132" s="172">
        <f t="shared" si="125"/>
        <v>0</v>
      </c>
      <c r="I132" s="172">
        <f t="shared" si="125"/>
        <v>0</v>
      </c>
      <c r="J132" s="172">
        <f t="shared" si="125"/>
        <v>0</v>
      </c>
      <c r="K132" s="172">
        <f t="shared" si="125"/>
        <v>0</v>
      </c>
      <c r="L132" s="172">
        <f t="shared" si="125"/>
        <v>2</v>
      </c>
      <c r="M132" s="172">
        <f t="shared" si="125"/>
        <v>0</v>
      </c>
      <c r="O132" s="174">
        <f>SUMIF(E$1:N$1,TRUE,E132:N132)</f>
        <v>0</v>
      </c>
    </row>
    <row r="133" ht="15.75" customHeight="1">
      <c r="A133" s="171" t="str">
        <f>PLANTILLA!A140</f>
        <v>He</v>
      </c>
      <c r="B133" s="148" t="str">
        <f>PLANTILLA!B140</f>
        <v>Protoboard 400 puntos</v>
      </c>
      <c r="C133" s="106">
        <f>PLANTILLA!C140</f>
        <v>1</v>
      </c>
      <c r="D133" s="105" t="str">
        <f>PLANTILLA!D140</f>
        <v>pza</v>
      </c>
      <c r="E133" s="172">
        <f t="shared" ref="E133:M133" si="126">IF(ISNA(INDEX(INDIRECT(E$3&amp;"!$J:$J"),MATCH($B133,INDIRECT(E$3&amp;"!$B:$B"),0),1)),0,INDEX(INDIRECT(E$3&amp;"!$J:$J"),MATCH($B133,INDIRECT(E$3&amp;"!$B:$B"),0),1))</f>
        <v>2</v>
      </c>
      <c r="F133" s="172">
        <f t="shared" si="126"/>
        <v>2</v>
      </c>
      <c r="G133" s="172">
        <f t="shared" si="126"/>
        <v>2</v>
      </c>
      <c r="H133" s="172">
        <f t="shared" si="126"/>
        <v>2</v>
      </c>
      <c r="I133" s="172">
        <f t="shared" si="126"/>
        <v>2</v>
      </c>
      <c r="J133" s="172">
        <f t="shared" si="126"/>
        <v>2</v>
      </c>
      <c r="K133" s="172">
        <f t="shared" si="126"/>
        <v>2</v>
      </c>
      <c r="L133" s="172">
        <f t="shared" si="126"/>
        <v>2</v>
      </c>
      <c r="M133" s="172">
        <f t="shared" si="126"/>
        <v>2</v>
      </c>
      <c r="O133" s="173">
        <f t="shared" ref="O133:O134" si="128">MAX(IF(E$1=TRUE,E133,0),IF(F$1=TRUE,F133,0),IF(G$1=TRUE,G133,0),IF(H$1=TRUE,H133,0),IF(I$1=TRUE,I133,0),IF(J$1=TRUE,J133,0),IF(K$1=TRUE,K133,0),IF(L$1=TRUE,L133,0),IF(M$1=TRUE,M133,0),IF(N$1=TRUE,N133,0))</f>
        <v>2</v>
      </c>
    </row>
    <row r="134" ht="15.75" customHeight="1">
      <c r="A134" s="171" t="str">
        <f>PLANTILLA!A144</f>
        <v>He</v>
      </c>
      <c r="B134" s="148" t="str">
        <f>PLANTILLA!B144</f>
        <v>Puente H- L293D</v>
      </c>
      <c r="C134" s="106">
        <f>PLANTILLA!C144</f>
        <v>1</v>
      </c>
      <c r="D134" s="105" t="str">
        <f>PLANTILLA!D144</f>
        <v>pza</v>
      </c>
      <c r="E134" s="172">
        <f t="shared" ref="E134:M134" si="127">IF(ISNA(INDEX(INDIRECT(E$3&amp;"!$J:$J"),MATCH($B134,INDIRECT(E$3&amp;"!$B:$B"),0),1)),0,INDEX(INDIRECT(E$3&amp;"!$J:$J"),MATCH($B134,INDIRECT(E$3&amp;"!$B:$B"),0),1))</f>
        <v>0</v>
      </c>
      <c r="F134" s="172">
        <f t="shared" si="127"/>
        <v>0</v>
      </c>
      <c r="G134" s="172">
        <f t="shared" si="127"/>
        <v>2</v>
      </c>
      <c r="H134" s="172">
        <f t="shared" si="127"/>
        <v>0</v>
      </c>
      <c r="I134" s="172">
        <f t="shared" si="127"/>
        <v>0</v>
      </c>
      <c r="J134" s="172">
        <f t="shared" si="127"/>
        <v>0</v>
      </c>
      <c r="K134" s="172">
        <f t="shared" si="127"/>
        <v>0</v>
      </c>
      <c r="L134" s="172">
        <f t="shared" si="127"/>
        <v>0</v>
      </c>
      <c r="M134" s="172">
        <f t="shared" si="127"/>
        <v>0</v>
      </c>
      <c r="O134" s="173">
        <f t="shared" si="128"/>
        <v>2</v>
      </c>
    </row>
    <row r="135" ht="15.75" hidden="1" customHeight="1">
      <c r="A135" s="171" t="str">
        <f>PLANTILLA!A145</f>
        <v>He</v>
      </c>
      <c r="B135" s="176" t="str">
        <f>PLANTILLA!B145</f>
        <v>Potenciómetro 250K ohms</v>
      </c>
      <c r="C135" s="106">
        <f>PLANTILLA!C145</f>
        <v>1</v>
      </c>
      <c r="D135" s="105" t="str">
        <f>PLANTILLA!D145</f>
        <v>pza</v>
      </c>
      <c r="E135" s="172">
        <f t="shared" ref="E135:M135" si="129">IF(ISNA(INDEX(INDIRECT(E$3&amp;"!$J:$J"),MATCH($B135,INDIRECT(E$3&amp;"!$B:$B"),0),1)),0,INDEX(INDIRECT(E$3&amp;"!$J:$J"),MATCH($B135,INDIRECT(E$3&amp;"!$B:$B"),0),1))</f>
        <v>0</v>
      </c>
      <c r="F135" s="172">
        <f t="shared" si="129"/>
        <v>0</v>
      </c>
      <c r="G135" s="172">
        <f t="shared" si="129"/>
        <v>0</v>
      </c>
      <c r="H135" s="172">
        <f t="shared" si="129"/>
        <v>0</v>
      </c>
      <c r="I135" s="172">
        <f t="shared" si="129"/>
        <v>0</v>
      </c>
      <c r="J135" s="172">
        <f t="shared" si="129"/>
        <v>2</v>
      </c>
      <c r="K135" s="172">
        <f t="shared" si="129"/>
        <v>0</v>
      </c>
      <c r="L135" s="172">
        <f t="shared" si="129"/>
        <v>0</v>
      </c>
      <c r="M135" s="172">
        <f t="shared" si="129"/>
        <v>0</v>
      </c>
      <c r="O135" s="174">
        <f t="shared" ref="O135:O147" si="131">SUMIF(E$1:N$1,TRUE,E135:N135)</f>
        <v>0</v>
      </c>
    </row>
    <row r="136" ht="15.75" hidden="1" customHeight="1">
      <c r="A136" s="171" t="str">
        <f>PLANTILLA!A147</f>
        <v>He</v>
      </c>
      <c r="B136" s="148" t="str">
        <f>PLANTILLA!B147</f>
        <v>Buzzer</v>
      </c>
      <c r="C136" s="106">
        <f>PLANTILLA!C147</f>
        <v>1</v>
      </c>
      <c r="D136" s="105" t="str">
        <f>PLANTILLA!D147</f>
        <v>pza</v>
      </c>
      <c r="E136" s="172">
        <f t="shared" ref="E136:M136" si="130">IF(ISNA(INDEX(INDIRECT(E$3&amp;"!$J:$J"),MATCH($B136,INDIRECT(E$3&amp;"!$B:$B"),0),1)),0,INDEX(INDIRECT(E$3&amp;"!$J:$J"),MATCH($B136,INDIRECT(E$3&amp;"!$B:$B"),0),1))</f>
        <v>0</v>
      </c>
      <c r="F136" s="172">
        <f t="shared" si="130"/>
        <v>0</v>
      </c>
      <c r="G136" s="172">
        <f t="shared" si="130"/>
        <v>0</v>
      </c>
      <c r="H136" s="172">
        <f t="shared" si="130"/>
        <v>0</v>
      </c>
      <c r="I136" s="172">
        <f t="shared" si="130"/>
        <v>0</v>
      </c>
      <c r="J136" s="172">
        <f t="shared" si="130"/>
        <v>0</v>
      </c>
      <c r="K136" s="172">
        <f t="shared" si="130"/>
        <v>2</v>
      </c>
      <c r="L136" s="172">
        <f t="shared" si="130"/>
        <v>0</v>
      </c>
      <c r="M136" s="172">
        <f t="shared" si="130"/>
        <v>0</v>
      </c>
      <c r="O136" s="174">
        <f t="shared" si="131"/>
        <v>0</v>
      </c>
    </row>
    <row r="137" ht="15.75" hidden="1" customHeight="1">
      <c r="A137" s="171" t="str">
        <f>PLANTILLA!A148</f>
        <v>He</v>
      </c>
      <c r="B137" s="148" t="str">
        <f>PLANTILLA!B148</f>
        <v>Limit switch o boton de carrera</v>
      </c>
      <c r="C137" s="106">
        <f>PLANTILLA!C148</f>
        <v>1</v>
      </c>
      <c r="D137" s="105" t="str">
        <f>PLANTILLA!D148</f>
        <v>pza</v>
      </c>
      <c r="E137" s="172">
        <f t="shared" ref="E137:M137" si="132">IF(ISNA(INDEX(INDIRECT(E$3&amp;"!$J:$J"),MATCH($B137,INDIRECT(E$3&amp;"!$B:$B"),0),1)),0,INDEX(INDIRECT(E$3&amp;"!$J:$J"),MATCH($B137,INDIRECT(E$3&amp;"!$B:$B"),0),1))</f>
        <v>0</v>
      </c>
      <c r="F137" s="172">
        <f t="shared" si="132"/>
        <v>0</v>
      </c>
      <c r="G137" s="172">
        <f t="shared" si="132"/>
        <v>0</v>
      </c>
      <c r="H137" s="172">
        <f t="shared" si="132"/>
        <v>0</v>
      </c>
      <c r="I137" s="172">
        <f t="shared" si="132"/>
        <v>0</v>
      </c>
      <c r="J137" s="172">
        <f t="shared" si="132"/>
        <v>0</v>
      </c>
      <c r="K137" s="172">
        <f t="shared" si="132"/>
        <v>2</v>
      </c>
      <c r="L137" s="172">
        <f t="shared" si="132"/>
        <v>0</v>
      </c>
      <c r="M137" s="172">
        <f t="shared" si="132"/>
        <v>0</v>
      </c>
      <c r="O137" s="174">
        <f t="shared" si="131"/>
        <v>0</v>
      </c>
    </row>
    <row r="138" ht="15.75" hidden="1" customHeight="1">
      <c r="A138" s="171" t="str">
        <f>PLANTILLA!A149</f>
        <v>He</v>
      </c>
      <c r="B138" s="148" t="str">
        <f>PLANTILLA!B149</f>
        <v>Sensor de inclinación digital</v>
      </c>
      <c r="C138" s="106">
        <f>PLANTILLA!C149</f>
        <v>1</v>
      </c>
      <c r="D138" s="105" t="str">
        <f>PLANTILLA!D149</f>
        <v>pza</v>
      </c>
      <c r="E138" s="172">
        <f t="shared" ref="E138:M138" si="133">IF(ISNA(INDEX(INDIRECT(E$3&amp;"!$J:$J"),MATCH($B138,INDIRECT(E$3&amp;"!$B:$B"),0),1)),0,INDEX(INDIRECT(E$3&amp;"!$J:$J"),MATCH($B138,INDIRECT(E$3&amp;"!$B:$B"),0),1))</f>
        <v>0</v>
      </c>
      <c r="F138" s="172">
        <f t="shared" si="133"/>
        <v>0</v>
      </c>
      <c r="G138" s="172">
        <f t="shared" si="133"/>
        <v>0</v>
      </c>
      <c r="H138" s="172">
        <f t="shared" si="133"/>
        <v>0</v>
      </c>
      <c r="I138" s="172">
        <f t="shared" si="133"/>
        <v>0</v>
      </c>
      <c r="J138" s="172">
        <f t="shared" si="133"/>
        <v>0</v>
      </c>
      <c r="K138" s="172">
        <f t="shared" si="133"/>
        <v>2</v>
      </c>
      <c r="L138" s="172">
        <f t="shared" si="133"/>
        <v>0</v>
      </c>
      <c r="M138" s="172">
        <f t="shared" si="133"/>
        <v>0</v>
      </c>
      <c r="O138" s="174">
        <f t="shared" si="131"/>
        <v>0</v>
      </c>
    </row>
    <row r="139" ht="15.75" hidden="1" customHeight="1">
      <c r="A139" s="171" t="str">
        <f>PLANTILLA!A150</f>
        <v>He</v>
      </c>
      <c r="B139" s="148" t="str">
        <f>PLANTILLA!B150</f>
        <v>1 mini módulo reproductor MP3 DF player con ranura para micro SD</v>
      </c>
      <c r="C139" s="106">
        <f>PLANTILLA!C150</f>
        <v>1</v>
      </c>
      <c r="D139" s="105" t="str">
        <f>PLANTILLA!D150</f>
        <v>pza</v>
      </c>
      <c r="E139" s="172">
        <f t="shared" ref="E139:M139" si="134">IF(ISNA(INDEX(INDIRECT(E$3&amp;"!$J:$J"),MATCH($B139,INDIRECT(E$3&amp;"!$B:$B"),0),1)),0,INDEX(INDIRECT(E$3&amp;"!$J:$J"),MATCH($B139,INDIRECT(E$3&amp;"!$B:$B"),0),1))</f>
        <v>0</v>
      </c>
      <c r="F139" s="172">
        <f t="shared" si="134"/>
        <v>0</v>
      </c>
      <c r="G139" s="172">
        <f t="shared" si="134"/>
        <v>0</v>
      </c>
      <c r="H139" s="172">
        <f t="shared" si="134"/>
        <v>0</v>
      </c>
      <c r="I139" s="172">
        <f t="shared" si="134"/>
        <v>2</v>
      </c>
      <c r="J139" s="172">
        <f t="shared" si="134"/>
        <v>0</v>
      </c>
      <c r="K139" s="172">
        <f t="shared" si="134"/>
        <v>2</v>
      </c>
      <c r="L139" s="172">
        <f t="shared" si="134"/>
        <v>0</v>
      </c>
      <c r="M139" s="172">
        <f t="shared" si="134"/>
        <v>0</v>
      </c>
      <c r="O139" s="174">
        <f t="shared" si="131"/>
        <v>0</v>
      </c>
    </row>
    <row r="140" ht="15.75" hidden="1" customHeight="1">
      <c r="A140" s="171" t="str">
        <f>PLANTILLA!A151</f>
        <v>He</v>
      </c>
      <c r="B140" s="148" t="str">
        <f>PLANTILLA!B151</f>
        <v>1 tarjeta micro SD no mayor a 16 GB</v>
      </c>
      <c r="C140" s="106">
        <f>PLANTILLA!C151</f>
        <v>1</v>
      </c>
      <c r="D140" s="105" t="str">
        <f>PLANTILLA!D151</f>
        <v>pza</v>
      </c>
      <c r="E140" s="172">
        <f t="shared" ref="E140:M140" si="135">IF(ISNA(INDEX(INDIRECT(E$3&amp;"!$J:$J"),MATCH($B140,INDIRECT(E$3&amp;"!$B:$B"),0),1)),0,INDEX(INDIRECT(E$3&amp;"!$J:$J"),MATCH($B140,INDIRECT(E$3&amp;"!$B:$B"),0),1))</f>
        <v>0</v>
      </c>
      <c r="F140" s="172">
        <f t="shared" si="135"/>
        <v>0</v>
      </c>
      <c r="G140" s="172">
        <f t="shared" si="135"/>
        <v>0</v>
      </c>
      <c r="H140" s="172">
        <f t="shared" si="135"/>
        <v>0</v>
      </c>
      <c r="I140" s="172">
        <f t="shared" si="135"/>
        <v>2</v>
      </c>
      <c r="J140" s="172">
        <f t="shared" si="135"/>
        <v>0</v>
      </c>
      <c r="K140" s="172">
        <f t="shared" si="135"/>
        <v>2</v>
      </c>
      <c r="L140" s="172">
        <f t="shared" si="135"/>
        <v>0</v>
      </c>
      <c r="M140" s="172">
        <f t="shared" si="135"/>
        <v>0</v>
      </c>
      <c r="O140" s="174">
        <f t="shared" si="131"/>
        <v>0</v>
      </c>
    </row>
    <row r="141" ht="15.75" hidden="1" customHeight="1">
      <c r="A141" s="171" t="str">
        <f>PLANTILLA!A152</f>
        <v>He</v>
      </c>
      <c r="B141" s="148" t="str">
        <f>PLANTILLA!B152</f>
        <v>Bocinas alambricas para computadora</v>
      </c>
      <c r="C141" s="106">
        <f>PLANTILLA!C152</f>
        <v>1</v>
      </c>
      <c r="D141" s="105" t="str">
        <f>PLANTILLA!D152</f>
        <v>pza</v>
      </c>
      <c r="E141" s="172">
        <f t="shared" ref="E141:M141" si="136">IF(ISNA(INDEX(INDIRECT(E$3&amp;"!$J:$J"),MATCH($B141,INDIRECT(E$3&amp;"!$B:$B"),0),1)),0,INDEX(INDIRECT(E$3&amp;"!$J:$J"),MATCH($B141,INDIRECT(E$3&amp;"!$B:$B"),0),1))</f>
        <v>0</v>
      </c>
      <c r="F141" s="172">
        <f t="shared" si="136"/>
        <v>0</v>
      </c>
      <c r="G141" s="172">
        <f t="shared" si="136"/>
        <v>0</v>
      </c>
      <c r="H141" s="172">
        <f t="shared" si="136"/>
        <v>0</v>
      </c>
      <c r="I141" s="172">
        <f t="shared" si="136"/>
        <v>2</v>
      </c>
      <c r="J141" s="172">
        <f t="shared" si="136"/>
        <v>0</v>
      </c>
      <c r="K141" s="172">
        <f t="shared" si="136"/>
        <v>2</v>
      </c>
      <c r="L141" s="172">
        <f t="shared" si="136"/>
        <v>0</v>
      </c>
      <c r="M141" s="172">
        <f t="shared" si="136"/>
        <v>0</v>
      </c>
      <c r="O141" s="174">
        <f t="shared" si="131"/>
        <v>0</v>
      </c>
    </row>
    <row r="142" ht="15.75" hidden="1" customHeight="1">
      <c r="A142" s="171" t="str">
        <f>PLANTILLA!A153</f>
        <v>He</v>
      </c>
      <c r="B142" s="148" t="str">
        <f>PLANTILLA!B153</f>
        <v>1 módulo TRRS Breakout Jack 3.5 mm</v>
      </c>
      <c r="C142" s="106">
        <f>PLANTILLA!C153</f>
        <v>1</v>
      </c>
      <c r="D142" s="105" t="str">
        <f>PLANTILLA!D153</f>
        <v>pza</v>
      </c>
      <c r="E142" s="172">
        <f t="shared" ref="E142:M142" si="137">IF(ISNA(INDEX(INDIRECT(E$3&amp;"!$J:$J"),MATCH($B142,INDIRECT(E$3&amp;"!$B:$B"),0),1)),0,INDEX(INDIRECT(E$3&amp;"!$J:$J"),MATCH($B142,INDIRECT(E$3&amp;"!$B:$B"),0),1))</f>
        <v>0</v>
      </c>
      <c r="F142" s="172">
        <f t="shared" si="137"/>
        <v>0</v>
      </c>
      <c r="G142" s="172">
        <f t="shared" si="137"/>
        <v>0</v>
      </c>
      <c r="H142" s="172">
        <f t="shared" si="137"/>
        <v>0</v>
      </c>
      <c r="I142" s="172">
        <f t="shared" si="137"/>
        <v>2</v>
      </c>
      <c r="J142" s="172">
        <f t="shared" si="137"/>
        <v>0</v>
      </c>
      <c r="K142" s="172">
        <f t="shared" si="137"/>
        <v>1</v>
      </c>
      <c r="L142" s="172">
        <f t="shared" si="137"/>
        <v>0</v>
      </c>
      <c r="M142" s="172">
        <f t="shared" si="137"/>
        <v>0</v>
      </c>
      <c r="O142" s="174">
        <f t="shared" si="131"/>
        <v>0</v>
      </c>
    </row>
    <row r="143" ht="15.75" hidden="1" customHeight="1">
      <c r="A143" s="171" t="str">
        <f>PLANTILLA!A158</f>
        <v>He</v>
      </c>
      <c r="B143" s="148" t="str">
        <f>PLANTILLA!B158</f>
        <v>Aro de 16 Ledes neopixel</v>
      </c>
      <c r="C143" s="106">
        <f>PLANTILLA!C158</f>
        <v>1</v>
      </c>
      <c r="D143" s="105" t="str">
        <f>PLANTILLA!D158</f>
        <v>pza</v>
      </c>
      <c r="E143" s="172">
        <f t="shared" ref="E143:M143" si="138">IF(ISNA(INDEX(INDIRECT(E$3&amp;"!$J:$J"),MATCH($B143,INDIRECT(E$3&amp;"!$B:$B"),0),1)),0,INDEX(INDIRECT(E$3&amp;"!$J:$J"),MATCH($B143,INDIRECT(E$3&amp;"!$B:$B"),0),1))</f>
        <v>0</v>
      </c>
      <c r="F143" s="172">
        <f t="shared" si="138"/>
        <v>0</v>
      </c>
      <c r="G143" s="172">
        <f t="shared" si="138"/>
        <v>0</v>
      </c>
      <c r="H143" s="172">
        <f t="shared" si="138"/>
        <v>0</v>
      </c>
      <c r="I143" s="172">
        <f t="shared" si="138"/>
        <v>0</v>
      </c>
      <c r="J143" s="172">
        <f t="shared" si="138"/>
        <v>0</v>
      </c>
      <c r="K143" s="172">
        <f t="shared" si="138"/>
        <v>0</v>
      </c>
      <c r="L143" s="172">
        <f t="shared" si="138"/>
        <v>2</v>
      </c>
      <c r="M143" s="172">
        <f t="shared" si="138"/>
        <v>0</v>
      </c>
      <c r="O143" s="174">
        <f t="shared" si="131"/>
        <v>0</v>
      </c>
    </row>
    <row r="144" ht="15.75" hidden="1" customHeight="1">
      <c r="A144" s="171" t="str">
        <f>PLANTILLA!A159</f>
        <v>He</v>
      </c>
      <c r="B144" s="148" t="str">
        <f>PLANTILLA!B159</f>
        <v>Módulo sensor de sonido</v>
      </c>
      <c r="C144" s="106">
        <f>PLANTILLA!C159</f>
        <v>1</v>
      </c>
      <c r="D144" s="105" t="str">
        <f>PLANTILLA!D159</f>
        <v>pza</v>
      </c>
      <c r="E144" s="172">
        <f t="shared" ref="E144:M144" si="139">IF(ISNA(INDEX(INDIRECT(E$3&amp;"!$J:$J"),MATCH($B144,INDIRECT(E$3&amp;"!$B:$B"),0),1)),0,INDEX(INDIRECT(E$3&amp;"!$J:$J"),MATCH($B144,INDIRECT(E$3&amp;"!$B:$B"),0),1))</f>
        <v>0</v>
      </c>
      <c r="F144" s="172">
        <f t="shared" si="139"/>
        <v>0</v>
      </c>
      <c r="G144" s="172">
        <f t="shared" si="139"/>
        <v>0</v>
      </c>
      <c r="H144" s="172">
        <f t="shared" si="139"/>
        <v>0</v>
      </c>
      <c r="I144" s="172">
        <f t="shared" si="139"/>
        <v>0</v>
      </c>
      <c r="J144" s="172">
        <f t="shared" si="139"/>
        <v>0</v>
      </c>
      <c r="K144" s="172">
        <f t="shared" si="139"/>
        <v>0</v>
      </c>
      <c r="L144" s="172">
        <f t="shared" si="139"/>
        <v>2</v>
      </c>
      <c r="M144" s="172">
        <f t="shared" si="139"/>
        <v>0</v>
      </c>
      <c r="O144" s="174">
        <f t="shared" si="131"/>
        <v>0</v>
      </c>
    </row>
    <row r="145" ht="15.75" hidden="1" customHeight="1">
      <c r="A145" s="171" t="str">
        <f>PLANTILLA!A160</f>
        <v>He</v>
      </c>
      <c r="B145" s="148" t="str">
        <f>PLANTILLA!B160</f>
        <v>Protoboard mini 170 puntos</v>
      </c>
      <c r="C145" s="106">
        <f>PLANTILLA!C160</f>
        <v>1</v>
      </c>
      <c r="D145" s="105" t="str">
        <f>PLANTILLA!D160</f>
        <v>pza</v>
      </c>
      <c r="E145" s="172">
        <f t="shared" ref="E145:M145" si="140">IF(ISNA(INDEX(INDIRECT(E$3&amp;"!$J:$J"),MATCH($B145,INDIRECT(E$3&amp;"!$B:$B"),0),1)),0,INDEX(INDIRECT(E$3&amp;"!$J:$J"),MATCH($B145,INDIRECT(E$3&amp;"!$B:$B"),0),1))</f>
        <v>0</v>
      </c>
      <c r="F145" s="172">
        <f t="shared" si="140"/>
        <v>0</v>
      </c>
      <c r="G145" s="172">
        <f t="shared" si="140"/>
        <v>0</v>
      </c>
      <c r="H145" s="172">
        <f t="shared" si="140"/>
        <v>0</v>
      </c>
      <c r="I145" s="172">
        <f t="shared" si="140"/>
        <v>0</v>
      </c>
      <c r="J145" s="172">
        <f t="shared" si="140"/>
        <v>0</v>
      </c>
      <c r="K145" s="172">
        <f t="shared" si="140"/>
        <v>0</v>
      </c>
      <c r="L145" s="172">
        <f t="shared" si="140"/>
        <v>2</v>
      </c>
      <c r="M145" s="172">
        <f t="shared" si="140"/>
        <v>0</v>
      </c>
      <c r="O145" s="174">
        <f t="shared" si="131"/>
        <v>0</v>
      </c>
    </row>
    <row r="146" ht="15.75" hidden="1" customHeight="1">
      <c r="A146" s="171" t="str">
        <f>PLANTILLA!A123</f>
        <v>Re</v>
      </c>
      <c r="B146" s="148" t="str">
        <f>PLANTILLA!B123</f>
        <v>Cable de reuso como audifonos que no funcionan o similar</v>
      </c>
      <c r="C146" s="106">
        <f>PLANTILLA!C123</f>
        <v>1</v>
      </c>
      <c r="D146" s="105" t="str">
        <f>PLANTILLA!D123</f>
        <v>pza</v>
      </c>
      <c r="E146" s="172">
        <f t="shared" ref="E146:M146" si="141">IF(ISNA(INDEX(INDIRECT(E$3&amp;"!$J:$J"),MATCH($B146,INDIRECT(E$3&amp;"!$B:$B"),0),1)),0,INDEX(INDIRECT(E$3&amp;"!$J:$J"),MATCH($B146,INDIRECT(E$3&amp;"!$B:$B"),0),1))</f>
        <v>0</v>
      </c>
      <c r="F146" s="172">
        <f t="shared" si="141"/>
        <v>0</v>
      </c>
      <c r="G146" s="172">
        <f t="shared" si="141"/>
        <v>0</v>
      </c>
      <c r="H146" s="172">
        <f t="shared" si="141"/>
        <v>0</v>
      </c>
      <c r="I146" s="172">
        <f t="shared" si="141"/>
        <v>0</v>
      </c>
      <c r="J146" s="172">
        <f t="shared" si="141"/>
        <v>0</v>
      </c>
      <c r="K146" s="172">
        <f t="shared" si="141"/>
        <v>0</v>
      </c>
      <c r="L146" s="172">
        <f t="shared" si="141"/>
        <v>0</v>
      </c>
      <c r="M146" s="172">
        <f t="shared" si="141"/>
        <v>0</v>
      </c>
      <c r="O146" s="174">
        <f t="shared" si="131"/>
        <v>0</v>
      </c>
    </row>
    <row r="147" ht="15.75" hidden="1" customHeight="1">
      <c r="A147" s="171" t="str">
        <f>PLANTILLA!A124</f>
        <v>Re</v>
      </c>
      <c r="B147" s="148" t="str">
        <f>PLANTILLA!B124</f>
        <v>Caja de cartón mediana</v>
      </c>
      <c r="C147" s="106">
        <f>PLANTILLA!C124</f>
        <v>1</v>
      </c>
      <c r="D147" s="105" t="str">
        <f>PLANTILLA!D124</f>
        <v>pza</v>
      </c>
      <c r="E147" s="172">
        <f t="shared" ref="E147:M147" si="142">IF(ISNA(INDEX(INDIRECT(E$3&amp;"!$J:$J"),MATCH($B147,INDIRECT(E$3&amp;"!$B:$B"),0),1)),0,INDEX(INDIRECT(E$3&amp;"!$J:$J"),MATCH($B147,INDIRECT(E$3&amp;"!$B:$B"),0),1))</f>
        <v>0</v>
      </c>
      <c r="F147" s="172">
        <f t="shared" si="142"/>
        <v>0</v>
      </c>
      <c r="G147" s="172">
        <f t="shared" si="142"/>
        <v>0</v>
      </c>
      <c r="H147" s="172">
        <f t="shared" si="142"/>
        <v>0</v>
      </c>
      <c r="I147" s="172">
        <f t="shared" si="142"/>
        <v>0</v>
      </c>
      <c r="J147" s="172">
        <f t="shared" si="142"/>
        <v>0</v>
      </c>
      <c r="K147" s="172">
        <f t="shared" si="142"/>
        <v>0</v>
      </c>
      <c r="L147" s="172">
        <f t="shared" si="142"/>
        <v>0</v>
      </c>
      <c r="M147" s="172">
        <f t="shared" si="142"/>
        <v>0</v>
      </c>
      <c r="O147" s="174">
        <f t="shared" si="131"/>
        <v>0</v>
      </c>
    </row>
    <row r="148" ht="15.75" customHeight="1">
      <c r="A148" s="171" t="str">
        <f>PLANTILLA!A161</f>
        <v/>
      </c>
      <c r="B148" s="148" t="str">
        <f>PLANTILLA!B161</f>
        <v/>
      </c>
      <c r="C148" s="106">
        <f>PLANTILLA!C161</f>
        <v>1</v>
      </c>
      <c r="D148" s="105" t="str">
        <f>PLANTILLA!D161</f>
        <v>pza</v>
      </c>
    </row>
    <row r="149" ht="15.75" customHeight="1">
      <c r="A149" s="171" t="str">
        <f>PLANTILLA!A162</f>
        <v/>
      </c>
      <c r="B149" s="148" t="str">
        <f>PLANTILLA!B162</f>
        <v>TECNOLOGÍA EDUCATIVA</v>
      </c>
      <c r="C149" s="106">
        <f>PLANTILLA!C162</f>
        <v>1</v>
      </c>
      <c r="D149" s="105" t="str">
        <f>PLANTILLA!D162</f>
        <v>pza</v>
      </c>
    </row>
    <row r="150" ht="15.75" customHeight="1">
      <c r="A150" s="171" t="str">
        <f>PLANTILLA!A165</f>
        <v>Te</v>
      </c>
      <c r="B150" s="148" t="str">
        <f>PLANTILLA!B165</f>
        <v>Arduino UNO</v>
      </c>
      <c r="C150" s="106">
        <f>PLANTILLA!C165</f>
        <v>1</v>
      </c>
      <c r="D150" s="105" t="str">
        <f>PLANTILLA!D165</f>
        <v>kit</v>
      </c>
      <c r="E150" s="172">
        <f t="shared" ref="E150:M150" si="143">IF(ISNA(INDEX(INDIRECT(E$3&amp;"!$J:$J"),MATCH($B150,INDIRECT(E$3&amp;"!$B:$B"),0),1)),0,INDEX(INDIRECT(E$3&amp;"!$J:$J"),MATCH($B150,INDIRECT(E$3&amp;"!$B:$B"),0),1))</f>
        <v>2</v>
      </c>
      <c r="F150" s="172">
        <f t="shared" si="143"/>
        <v>2</v>
      </c>
      <c r="G150" s="172">
        <f t="shared" si="143"/>
        <v>2</v>
      </c>
      <c r="H150" s="172">
        <f t="shared" si="143"/>
        <v>2</v>
      </c>
      <c r="I150" s="172">
        <f t="shared" si="143"/>
        <v>2</v>
      </c>
      <c r="J150" s="172">
        <f t="shared" si="143"/>
        <v>2</v>
      </c>
      <c r="K150" s="172">
        <f t="shared" si="143"/>
        <v>2</v>
      </c>
      <c r="L150" s="172">
        <f t="shared" si="143"/>
        <v>2</v>
      </c>
      <c r="M150" s="172">
        <f t="shared" si="143"/>
        <v>2</v>
      </c>
      <c r="O150" s="173">
        <f t="shared" ref="O150:O151" si="145">MAX(IF(E$1=TRUE,E150,0),IF(F$1=TRUE,F150,0),IF(G$1=TRUE,G150,0),IF(H$1=TRUE,H150,0),IF(I$1=TRUE,I150,0),IF(J$1=TRUE,J150,0),IF(K$1=TRUE,K150,0),IF(L$1=TRUE,L150,0),IF(M$1=TRUE,M150,0),IF(N$1=TRUE,N150,0))</f>
        <v>2</v>
      </c>
    </row>
    <row r="151" ht="15.75" customHeight="1">
      <c r="A151" s="171" t="str">
        <f>PLANTILLA!A166</f>
        <v>Te</v>
      </c>
      <c r="B151" s="148" t="str">
        <f>PLANTILLA!B166</f>
        <v>Cable USB para Arduino uno</v>
      </c>
      <c r="C151" s="106">
        <f>PLANTILLA!C166</f>
        <v>1</v>
      </c>
      <c r="D151" s="105" t="str">
        <f>PLANTILLA!D166</f>
        <v>kit</v>
      </c>
      <c r="E151" s="172">
        <f t="shared" ref="E151:M151" si="144">IF(ISNA(INDEX(INDIRECT(E$3&amp;"!$J:$J"),MATCH($B151,INDIRECT(E$3&amp;"!$B:$B"),0),1)),0,INDEX(INDIRECT(E$3&amp;"!$J:$J"),MATCH($B151,INDIRECT(E$3&amp;"!$B:$B"),0),1))</f>
        <v>2</v>
      </c>
      <c r="F151" s="172">
        <f t="shared" si="144"/>
        <v>2</v>
      </c>
      <c r="G151" s="172">
        <f t="shared" si="144"/>
        <v>2</v>
      </c>
      <c r="H151" s="172">
        <f t="shared" si="144"/>
        <v>2</v>
      </c>
      <c r="I151" s="172">
        <f t="shared" si="144"/>
        <v>2</v>
      </c>
      <c r="J151" s="172">
        <f t="shared" si="144"/>
        <v>2</v>
      </c>
      <c r="K151" s="172">
        <f t="shared" si="144"/>
        <v>2</v>
      </c>
      <c r="L151" s="172">
        <f t="shared" si="144"/>
        <v>2</v>
      </c>
      <c r="M151" s="172">
        <f t="shared" si="144"/>
        <v>2</v>
      </c>
      <c r="O151" s="173">
        <f t="shared" si="145"/>
        <v>2</v>
      </c>
    </row>
    <row r="152" ht="15.75" customHeight="1">
      <c r="A152" s="171" t="str">
        <f>PLANTILLA!A169</f>
        <v/>
      </c>
      <c r="B152" s="148" t="str">
        <f>PLANTILLA!B169</f>
        <v/>
      </c>
      <c r="C152" s="106" t="str">
        <f>PLANTILLA!C169</f>
        <v/>
      </c>
      <c r="D152" s="105" t="str">
        <f>PLANTILLA!D169</f>
        <v/>
      </c>
    </row>
    <row r="153" ht="15.75" hidden="1" customHeight="1">
      <c r="A153" s="171" t="str">
        <f>PLANTILLA!A170</f>
        <v>He</v>
      </c>
      <c r="B153" s="148" t="str">
        <f>PLANTILLA!B170</f>
        <v>Sensor Ultrasónico (HC-SR04)</v>
      </c>
      <c r="C153" s="106">
        <f>PLANTILLA!C170</f>
        <v>1</v>
      </c>
      <c r="D153" s="105" t="str">
        <f>PLANTILLA!D170</f>
        <v>pza</v>
      </c>
      <c r="E153" s="172">
        <f t="shared" ref="E153:M153" si="146">IF(ISNA(INDEX(INDIRECT(E$3&amp;"!$J:$J"),MATCH($B153,INDIRECT(E$3&amp;"!$B:$B"),0),1)),0,INDEX(INDIRECT(E$3&amp;"!$J:$J"),MATCH($B153,INDIRECT(E$3&amp;"!$B:$B"),0),1))</f>
        <v>0</v>
      </c>
      <c r="F153" s="172">
        <f t="shared" si="146"/>
        <v>0</v>
      </c>
      <c r="G153" s="172">
        <f t="shared" si="146"/>
        <v>0</v>
      </c>
      <c r="H153" s="172">
        <f t="shared" si="146"/>
        <v>0</v>
      </c>
      <c r="I153" s="172">
        <f t="shared" si="146"/>
        <v>0</v>
      </c>
      <c r="J153" s="172">
        <f t="shared" si="146"/>
        <v>0</v>
      </c>
      <c r="K153" s="172">
        <f t="shared" si="146"/>
        <v>0</v>
      </c>
      <c r="L153" s="172">
        <f t="shared" si="146"/>
        <v>0</v>
      </c>
      <c r="M153" s="172">
        <f t="shared" si="146"/>
        <v>2</v>
      </c>
      <c r="O153" s="174">
        <f>SUMIF(E$1:N$1,TRUE,E153:N153)</f>
        <v>0</v>
      </c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3:$O$153">
    <filterColumn colId="0">
      <filters blank="1">
        <filter val="1"/>
        <filter val="2"/>
        <filter val="24"/>
        <filter val="14"/>
        <filter val="4"/>
        <filter val="6"/>
        <filter val="8"/>
        <filter val="10"/>
      </filters>
    </filterColumn>
  </autoFilter>
  <mergeCells count="1">
    <mergeCell ref="C2:M2"/>
  </mergeCells>
  <hyperlinks>
    <hyperlink display="Índice" location="INDICE!A1" ref="B1"/>
  </hyperlin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5.25"/>
    <col customWidth="1" min="2" max="2" width="52.63"/>
    <col customWidth="1" min="3" max="3" width="8.75"/>
    <col customWidth="1" min="4" max="4" width="14.0"/>
    <col customWidth="1" min="5" max="5" width="5.63"/>
    <col customWidth="1" min="6" max="8" width="5.13"/>
    <col customWidth="1" min="9" max="9" width="5.63"/>
    <col customWidth="1" min="10" max="13" width="5.13"/>
  </cols>
  <sheetData>
    <row r="1" ht="21.75" customHeight="1">
      <c r="A1" s="122" t="str">
        <f>BACH!P9</f>
        <v>BC1</v>
      </c>
      <c r="B1" s="123" t="s">
        <v>229</v>
      </c>
      <c r="E1" s="2" t="b">
        <v>0</v>
      </c>
      <c r="F1" s="2" t="b">
        <v>0</v>
      </c>
      <c r="G1" s="2" t="b">
        <v>0</v>
      </c>
      <c r="H1" s="2" t="b">
        <v>0</v>
      </c>
      <c r="I1" s="2" t="b">
        <v>1</v>
      </c>
      <c r="J1" s="2" t="b">
        <v>1</v>
      </c>
      <c r="K1" s="2" t="b">
        <v>1</v>
      </c>
      <c r="L1" s="2" t="b">
        <v>1</v>
      </c>
      <c r="M1" s="2" t="b">
        <v>0</v>
      </c>
    </row>
    <row r="2" ht="32.25" customHeight="1">
      <c r="C2" s="168" t="s">
        <v>285</v>
      </c>
      <c r="N2" s="135"/>
      <c r="O2" s="135"/>
      <c r="P2" s="135"/>
      <c r="Q2" s="135"/>
      <c r="R2" s="135"/>
      <c r="S2" s="135"/>
    </row>
    <row r="3" ht="38.25" customHeight="1">
      <c r="A3" s="133"/>
      <c r="B3" s="133" t="s">
        <v>289</v>
      </c>
      <c r="C3" s="169" t="s">
        <v>287</v>
      </c>
      <c r="D3" s="169" t="s">
        <v>235</v>
      </c>
      <c r="E3" s="106" t="s">
        <v>181</v>
      </c>
      <c r="F3" s="111" t="s">
        <v>186</v>
      </c>
      <c r="G3" s="111" t="s">
        <v>190</v>
      </c>
      <c r="H3" s="111" t="s">
        <v>195</v>
      </c>
      <c r="I3" s="106" t="s">
        <v>208</v>
      </c>
      <c r="J3" s="111" t="s">
        <v>212</v>
      </c>
      <c r="K3" s="106" t="s">
        <v>215</v>
      </c>
      <c r="L3" s="111" t="s">
        <v>218</v>
      </c>
      <c r="M3" s="106" t="s">
        <v>227</v>
      </c>
      <c r="O3" s="170" t="s">
        <v>288</v>
      </c>
    </row>
    <row r="4" ht="15.75" customHeight="1">
      <c r="A4" s="171" t="str">
        <f>PLANTILLA!A7</f>
        <v/>
      </c>
      <c r="B4" s="148" t="str">
        <f>PLANTILLA!B7</f>
        <v>HERRAMIENTAS</v>
      </c>
      <c r="C4" s="106"/>
      <c r="D4" s="105"/>
      <c r="O4" s="172"/>
    </row>
    <row r="5" ht="15.75" customHeight="1">
      <c r="A5" s="171" t="str">
        <f>PLANTILLA!A8</f>
        <v>He</v>
      </c>
      <c r="B5" s="148" t="str">
        <f>PLANTILLA!B8</f>
        <v>Impresora 3D</v>
      </c>
      <c r="C5" s="106">
        <f>PLANTILLA!C8</f>
        <v>1</v>
      </c>
      <c r="D5" s="105" t="str">
        <f>PLANTILLA!D8</f>
        <v>pza</v>
      </c>
      <c r="E5" s="172">
        <f t="shared" ref="E5:M5" si="1">IF(ISNA(INDEX(INDIRECT(E$3&amp;"!$J:$J"),MATCH($B5,INDIRECT(E$3&amp;"!$B:$B"),0),1)),0,INDEX(INDIRECT(E$3&amp;"!$J:$J"),MATCH($B5,INDIRECT(E$3&amp;"!$B:$B"),0),1))</f>
        <v>0</v>
      </c>
      <c r="F5" s="172">
        <f t="shared" si="1"/>
        <v>0</v>
      </c>
      <c r="G5" s="172">
        <f t="shared" si="1"/>
        <v>0</v>
      </c>
      <c r="H5" s="172">
        <f t="shared" si="1"/>
        <v>1</v>
      </c>
      <c r="I5" s="172">
        <f t="shared" si="1"/>
        <v>0</v>
      </c>
      <c r="J5" s="172">
        <f t="shared" si="1"/>
        <v>0</v>
      </c>
      <c r="K5" s="172">
        <f t="shared" si="1"/>
        <v>0</v>
      </c>
      <c r="L5" s="172">
        <f t="shared" si="1"/>
        <v>1</v>
      </c>
      <c r="M5" s="172">
        <f t="shared" si="1"/>
        <v>0</v>
      </c>
      <c r="O5" s="173">
        <f t="shared" ref="O5:O30" si="3">MAX(IF(E$1=TRUE,E5,0),IF(F$1=TRUE,F5,0),IF(G$1=TRUE,G5,0),IF(H$1=TRUE,H5,0),IF(I$1=TRUE,I5,0),IF(J$1=TRUE,J5,0),IF(K$1=TRUE,K5,0),IF(L$1=TRUE,L5,0),IF(M$1=TRUE,M5,0),IF(N$1=TRUE,N5,0))</f>
        <v>1</v>
      </c>
    </row>
    <row r="6" ht="15.75" customHeight="1">
      <c r="A6" s="171" t="str">
        <f>PLANTILLA!A9</f>
        <v>He</v>
      </c>
      <c r="B6" s="148" t="str">
        <f>PLANTILLA!B9</f>
        <v>Moto-Saw</v>
      </c>
      <c r="C6" s="106">
        <f>PLANTILLA!C9</f>
        <v>1</v>
      </c>
      <c r="D6" s="105" t="str">
        <f>PLANTILLA!D9</f>
        <v>pza</v>
      </c>
      <c r="E6" s="172">
        <f t="shared" ref="E6:M6" si="2">IF(ISNA(INDEX(INDIRECT(E$3&amp;"!$J:$J"),MATCH($B6,INDIRECT(E$3&amp;"!$B:$B"),0),1)),0,INDEX(INDIRECT(E$3&amp;"!$J:$J"),MATCH($B6,INDIRECT(E$3&amp;"!$B:$B"),0),1))</f>
        <v>0</v>
      </c>
      <c r="F6" s="172">
        <f t="shared" si="2"/>
        <v>0</v>
      </c>
      <c r="G6" s="172">
        <f t="shared" si="2"/>
        <v>0</v>
      </c>
      <c r="H6" s="172">
        <f t="shared" si="2"/>
        <v>0</v>
      </c>
      <c r="I6" s="172">
        <f t="shared" si="2"/>
        <v>1</v>
      </c>
      <c r="J6" s="172">
        <f t="shared" si="2"/>
        <v>0</v>
      </c>
      <c r="K6" s="172">
        <f t="shared" si="2"/>
        <v>1</v>
      </c>
      <c r="L6" s="172">
        <f t="shared" si="2"/>
        <v>0</v>
      </c>
      <c r="M6" s="172">
        <f t="shared" si="2"/>
        <v>0</v>
      </c>
      <c r="O6" s="173">
        <f t="shared" si="3"/>
        <v>1</v>
      </c>
    </row>
    <row r="7" ht="15.75" customHeight="1">
      <c r="A7" s="171" t="str">
        <f>PLANTILLA!A10</f>
        <v>He</v>
      </c>
      <c r="B7" s="148" t="str">
        <f>PLANTILLA!B10</f>
        <v>Taladro </v>
      </c>
      <c r="C7" s="106">
        <f>PLANTILLA!C10</f>
        <v>1</v>
      </c>
      <c r="D7" s="105" t="str">
        <f>PLANTILLA!D10</f>
        <v>pza</v>
      </c>
      <c r="E7" s="172">
        <f t="shared" ref="E7:M7" si="4">IF(ISNA(INDEX(INDIRECT(E$3&amp;"!$J:$J"),MATCH($B7,INDIRECT(E$3&amp;"!$B:$B"),0),1)),0,INDEX(INDIRECT(E$3&amp;"!$J:$J"),MATCH($B7,INDIRECT(E$3&amp;"!$B:$B"),0),1))</f>
        <v>0</v>
      </c>
      <c r="F7" s="172">
        <f t="shared" si="4"/>
        <v>0</v>
      </c>
      <c r="G7" s="172">
        <f t="shared" si="4"/>
        <v>0</v>
      </c>
      <c r="H7" s="172">
        <f t="shared" si="4"/>
        <v>0</v>
      </c>
      <c r="I7" s="172">
        <f t="shared" si="4"/>
        <v>1</v>
      </c>
      <c r="J7" s="172">
        <f t="shared" si="4"/>
        <v>0</v>
      </c>
      <c r="K7" s="172">
        <f t="shared" si="4"/>
        <v>1</v>
      </c>
      <c r="L7" s="172">
        <f t="shared" si="4"/>
        <v>0</v>
      </c>
      <c r="M7" s="172">
        <f t="shared" si="4"/>
        <v>0</v>
      </c>
      <c r="O7" s="173">
        <f t="shared" si="3"/>
        <v>1</v>
      </c>
    </row>
    <row r="8" ht="15.75" customHeight="1">
      <c r="A8" s="171" t="str">
        <f>PLANTILLA!A11</f>
        <v>He</v>
      </c>
      <c r="B8" s="148" t="str">
        <f>PLANTILLA!B11</f>
        <v>Prensa de resorte para carpintero</v>
      </c>
      <c r="C8" s="106">
        <f>PLANTILLA!C11</f>
        <v>1</v>
      </c>
      <c r="D8" s="105" t="str">
        <f>PLANTILLA!D11</f>
        <v>pza</v>
      </c>
      <c r="E8" s="172">
        <f t="shared" ref="E8:M8" si="5">IF(ISNA(INDEX(INDIRECT(E$3&amp;"!$J:$J"),MATCH($B8,INDIRECT(E$3&amp;"!$B:$B"),0),1)),0,INDEX(INDIRECT(E$3&amp;"!$J:$J"),MATCH($B8,INDIRECT(E$3&amp;"!$B:$B"),0),1))</f>
        <v>0</v>
      </c>
      <c r="F8" s="172">
        <f t="shared" si="5"/>
        <v>0</v>
      </c>
      <c r="G8" s="172">
        <f t="shared" si="5"/>
        <v>0</v>
      </c>
      <c r="H8" s="172">
        <f t="shared" si="5"/>
        <v>0</v>
      </c>
      <c r="I8" s="172">
        <f t="shared" si="5"/>
        <v>2</v>
      </c>
      <c r="J8" s="172">
        <f t="shared" si="5"/>
        <v>0</v>
      </c>
      <c r="K8" s="172">
        <f t="shared" si="5"/>
        <v>1</v>
      </c>
      <c r="L8" s="172">
        <f t="shared" si="5"/>
        <v>0</v>
      </c>
      <c r="M8" s="172">
        <f t="shared" si="5"/>
        <v>0</v>
      </c>
      <c r="O8" s="173">
        <f t="shared" si="3"/>
        <v>2</v>
      </c>
    </row>
    <row r="9" ht="15.75" customHeight="1">
      <c r="A9" s="171" t="str">
        <f>PLANTILLA!A12</f>
        <v>He</v>
      </c>
      <c r="B9" s="148" t="str">
        <f>PLANTILLA!B12</f>
        <v>Prensa en "C" mediana</v>
      </c>
      <c r="C9" s="106">
        <f>PLANTILLA!C12</f>
        <v>1</v>
      </c>
      <c r="D9" s="105" t="str">
        <f>PLANTILLA!D12</f>
        <v>pza</v>
      </c>
      <c r="E9" s="172">
        <f t="shared" ref="E9:M9" si="6">IF(ISNA(INDEX(INDIRECT(E$3&amp;"!$J:$J"),MATCH($B9,INDIRECT(E$3&amp;"!$B:$B"),0),1)),0,INDEX(INDIRECT(E$3&amp;"!$J:$J"),MATCH($B9,INDIRECT(E$3&amp;"!$B:$B"),0),1))</f>
        <v>0</v>
      </c>
      <c r="F9" s="172">
        <f t="shared" si="6"/>
        <v>0</v>
      </c>
      <c r="G9" s="172">
        <f t="shared" si="6"/>
        <v>0</v>
      </c>
      <c r="H9" s="172">
        <f t="shared" si="6"/>
        <v>0</v>
      </c>
      <c r="I9" s="172">
        <f t="shared" si="6"/>
        <v>2</v>
      </c>
      <c r="J9" s="172">
        <f t="shared" si="6"/>
        <v>0</v>
      </c>
      <c r="K9" s="172">
        <f t="shared" si="6"/>
        <v>1</v>
      </c>
      <c r="L9" s="172">
        <f t="shared" si="6"/>
        <v>0</v>
      </c>
      <c r="M9" s="172">
        <f t="shared" si="6"/>
        <v>0</v>
      </c>
      <c r="O9" s="173">
        <f t="shared" si="3"/>
        <v>2</v>
      </c>
    </row>
    <row r="10" ht="15.75" customHeight="1">
      <c r="A10" s="171" t="str">
        <f>PLANTILLA!A13</f>
        <v>He</v>
      </c>
      <c r="B10" s="148" t="str">
        <f>PLANTILLA!B13</f>
        <v>Juego de brocas de madera (medidas: 1/16”, 5/64", 3/32", 7/64", 1/8", 9/64", 5/32", 11/64", 3/16", 13/64", 7/32", 1/4" y 5/16”)</v>
      </c>
      <c r="C10" s="106">
        <f>PLANTILLA!C13</f>
        <v>1</v>
      </c>
      <c r="D10" s="105" t="str">
        <f>PLANTILLA!D13</f>
        <v>juego de brocas</v>
      </c>
      <c r="E10" s="172">
        <f t="shared" ref="E10:M10" si="7">IF(ISNA(INDEX(INDIRECT(E$3&amp;"!$J:$J"),MATCH($B10,INDIRECT(E$3&amp;"!$B:$B"),0),1)),0,INDEX(INDIRECT(E$3&amp;"!$J:$J"),MATCH($B10,INDIRECT(E$3&amp;"!$B:$B"),0),1))</f>
        <v>0</v>
      </c>
      <c r="F10" s="172">
        <f t="shared" si="7"/>
        <v>0</v>
      </c>
      <c r="G10" s="172">
        <f t="shared" si="7"/>
        <v>0</v>
      </c>
      <c r="H10" s="172">
        <f t="shared" si="7"/>
        <v>0</v>
      </c>
      <c r="I10" s="172">
        <f t="shared" si="7"/>
        <v>1</v>
      </c>
      <c r="J10" s="172">
        <f t="shared" si="7"/>
        <v>0</v>
      </c>
      <c r="K10" s="172">
        <f t="shared" si="7"/>
        <v>1</v>
      </c>
      <c r="L10" s="172">
        <f t="shared" si="7"/>
        <v>0</v>
      </c>
      <c r="M10" s="172">
        <f t="shared" si="7"/>
        <v>0</v>
      </c>
      <c r="O10" s="173">
        <f t="shared" si="3"/>
        <v>1</v>
      </c>
    </row>
    <row r="11" ht="15.75" customHeight="1">
      <c r="A11" s="171" t="str">
        <f>PLANTILLA!A14</f>
        <v>He</v>
      </c>
      <c r="B11" s="148" t="str">
        <f>PLANTILLA!B14</f>
        <v>Flexómetro</v>
      </c>
      <c r="C11" s="106">
        <f>PLANTILLA!C14</f>
        <v>1</v>
      </c>
      <c r="D11" s="105" t="str">
        <f>PLANTILLA!D14</f>
        <v>pza</v>
      </c>
      <c r="E11" s="172">
        <f t="shared" ref="E11:M11" si="8">IF(ISNA(INDEX(INDIRECT(E$3&amp;"!$J:$J"),MATCH($B11,INDIRECT(E$3&amp;"!$B:$B"),0),1)),0,INDEX(INDIRECT(E$3&amp;"!$J:$J"),MATCH($B11,INDIRECT(E$3&amp;"!$B:$B"),0),1))</f>
        <v>0</v>
      </c>
      <c r="F11" s="172">
        <f t="shared" si="8"/>
        <v>0</v>
      </c>
      <c r="G11" s="172">
        <f t="shared" si="8"/>
        <v>0</v>
      </c>
      <c r="H11" s="172">
        <f t="shared" si="8"/>
        <v>0</v>
      </c>
      <c r="I11" s="172">
        <f t="shared" si="8"/>
        <v>0</v>
      </c>
      <c r="J11" s="172">
        <f t="shared" si="8"/>
        <v>0</v>
      </c>
      <c r="K11" s="172">
        <f t="shared" si="8"/>
        <v>2</v>
      </c>
      <c r="L11" s="172">
        <f t="shared" si="8"/>
        <v>0</v>
      </c>
      <c r="M11" s="172">
        <f t="shared" si="8"/>
        <v>0</v>
      </c>
      <c r="O11" s="173">
        <f t="shared" si="3"/>
        <v>2</v>
      </c>
    </row>
    <row r="12" ht="15.75" customHeight="1">
      <c r="A12" s="171" t="str">
        <f>PLANTILLA!A15</f>
        <v>He</v>
      </c>
      <c r="B12" s="148" t="str">
        <f>PLANTILLA!B15</f>
        <v>Cúter</v>
      </c>
      <c r="C12" s="106">
        <f>PLANTILLA!C15</f>
        <v>1</v>
      </c>
      <c r="D12" s="105" t="str">
        <f>PLANTILLA!D15</f>
        <v>pza</v>
      </c>
      <c r="E12" s="172">
        <f t="shared" ref="E12:M12" si="9">IF(ISNA(INDEX(INDIRECT(E$3&amp;"!$J:$J"),MATCH($B12,INDIRECT(E$3&amp;"!$B:$B"),0),1)),0,INDEX(INDIRECT(E$3&amp;"!$J:$J"),MATCH($B12,INDIRECT(E$3&amp;"!$B:$B"),0),1))</f>
        <v>0</v>
      </c>
      <c r="F12" s="172">
        <f t="shared" si="9"/>
        <v>0</v>
      </c>
      <c r="G12" s="172">
        <f t="shared" si="9"/>
        <v>0</v>
      </c>
      <c r="H12" s="172">
        <f t="shared" si="9"/>
        <v>0</v>
      </c>
      <c r="I12" s="172">
        <f t="shared" si="9"/>
        <v>0</v>
      </c>
      <c r="J12" s="172">
        <f t="shared" si="9"/>
        <v>0</v>
      </c>
      <c r="K12" s="172">
        <f t="shared" si="9"/>
        <v>2</v>
      </c>
      <c r="L12" s="172">
        <f t="shared" si="9"/>
        <v>0</v>
      </c>
      <c r="M12" s="172">
        <f t="shared" si="9"/>
        <v>0</v>
      </c>
      <c r="O12" s="173">
        <f t="shared" si="3"/>
        <v>2</v>
      </c>
    </row>
    <row r="13" ht="15.75" hidden="1" customHeight="1">
      <c r="A13" s="171" t="str">
        <f>PLANTILLA!A16</f>
        <v>He</v>
      </c>
      <c r="B13" s="148" t="str">
        <f>PLANTILLA!B16</f>
        <v>Pistola de silicón</v>
      </c>
      <c r="C13" s="106">
        <f>PLANTILLA!C16</f>
        <v>1</v>
      </c>
      <c r="D13" s="105" t="str">
        <f>PLANTILLA!D16</f>
        <v>pza</v>
      </c>
      <c r="E13" s="172">
        <f t="shared" ref="E13:M13" si="10">IF(ISNA(INDEX(INDIRECT(E$3&amp;"!$J:$J"),MATCH($B13,INDIRECT(E$3&amp;"!$B:$B"),0),1)),0,INDEX(INDIRECT(E$3&amp;"!$J:$J"),MATCH($B13,INDIRECT(E$3&amp;"!$B:$B"),0),1))</f>
        <v>0</v>
      </c>
      <c r="F13" s="172">
        <f t="shared" si="10"/>
        <v>0</v>
      </c>
      <c r="G13" s="172">
        <f t="shared" si="10"/>
        <v>0</v>
      </c>
      <c r="H13" s="172">
        <f t="shared" si="10"/>
        <v>0</v>
      </c>
      <c r="I13" s="172">
        <f t="shared" si="10"/>
        <v>0</v>
      </c>
      <c r="J13" s="172">
        <f t="shared" si="10"/>
        <v>0</v>
      </c>
      <c r="K13" s="172">
        <f t="shared" si="10"/>
        <v>0</v>
      </c>
      <c r="L13" s="172">
        <f t="shared" si="10"/>
        <v>0</v>
      </c>
      <c r="M13" s="172">
        <f t="shared" si="10"/>
        <v>0</v>
      </c>
      <c r="O13" s="173">
        <f t="shared" si="3"/>
        <v>0</v>
      </c>
    </row>
    <row r="14" ht="15.75" hidden="1" customHeight="1">
      <c r="A14" s="171" t="str">
        <f>PLANTILLA!A17</f>
        <v>He</v>
      </c>
      <c r="B14" s="148" t="str">
        <f>PLANTILLA!B17</f>
        <v>Pinceles (delgado, mediano y grueso)</v>
      </c>
      <c r="C14" s="106">
        <f>PLANTILLA!C17</f>
        <v>1</v>
      </c>
      <c r="D14" s="105" t="str">
        <f>PLANTILLA!D17</f>
        <v>juego</v>
      </c>
      <c r="E14" s="172">
        <f t="shared" ref="E14:M14" si="11">IF(ISNA(INDEX(INDIRECT(E$3&amp;"!$J:$J"),MATCH($B14,INDIRECT(E$3&amp;"!$B:$B"),0),1)),0,INDEX(INDIRECT(E$3&amp;"!$J:$J"),MATCH($B14,INDIRECT(E$3&amp;"!$B:$B"),0),1))</f>
        <v>0</v>
      </c>
      <c r="F14" s="172">
        <f t="shared" si="11"/>
        <v>0</v>
      </c>
      <c r="G14" s="172">
        <f t="shared" si="11"/>
        <v>0</v>
      </c>
      <c r="H14" s="172">
        <f t="shared" si="11"/>
        <v>0</v>
      </c>
      <c r="I14" s="172">
        <f t="shared" si="11"/>
        <v>0</v>
      </c>
      <c r="J14" s="172">
        <f t="shared" si="11"/>
        <v>0</v>
      </c>
      <c r="K14" s="172">
        <f t="shared" si="11"/>
        <v>0</v>
      </c>
      <c r="L14" s="172">
        <f t="shared" si="11"/>
        <v>0</v>
      </c>
      <c r="M14" s="172">
        <f t="shared" si="11"/>
        <v>0</v>
      </c>
      <c r="O14" s="173">
        <f t="shared" si="3"/>
        <v>0</v>
      </c>
    </row>
    <row r="15" ht="15.75" hidden="1" customHeight="1">
      <c r="A15" s="171" t="str">
        <f>PLANTILLA!A18</f>
        <v>He</v>
      </c>
      <c r="B15" s="148" t="str">
        <f>PLANTILLA!B18</f>
        <v>Desarmador plano</v>
      </c>
      <c r="C15" s="106">
        <f>PLANTILLA!C18</f>
        <v>1</v>
      </c>
      <c r="D15" s="105" t="str">
        <f>PLANTILLA!D18</f>
        <v>pza</v>
      </c>
      <c r="E15" s="172">
        <f t="shared" ref="E15:M15" si="12">IF(ISNA(INDEX(INDIRECT(E$3&amp;"!$J:$J"),MATCH($B15,INDIRECT(E$3&amp;"!$B:$B"),0),1)),0,INDEX(INDIRECT(E$3&amp;"!$J:$J"),MATCH($B15,INDIRECT(E$3&amp;"!$B:$B"),0),1))</f>
        <v>0</v>
      </c>
      <c r="F15" s="172">
        <f t="shared" si="12"/>
        <v>0</v>
      </c>
      <c r="G15" s="172">
        <f t="shared" si="12"/>
        <v>0</v>
      </c>
      <c r="H15" s="172">
        <f t="shared" si="12"/>
        <v>0</v>
      </c>
      <c r="I15" s="172">
        <f t="shared" si="12"/>
        <v>0</v>
      </c>
      <c r="J15" s="172">
        <f t="shared" si="12"/>
        <v>0</v>
      </c>
      <c r="K15" s="172">
        <f t="shared" si="12"/>
        <v>0</v>
      </c>
      <c r="L15" s="172">
        <f t="shared" si="12"/>
        <v>0</v>
      </c>
      <c r="M15" s="172">
        <f t="shared" si="12"/>
        <v>0</v>
      </c>
      <c r="O15" s="173">
        <f t="shared" si="3"/>
        <v>0</v>
      </c>
    </row>
    <row r="16" ht="15.75" hidden="1" customHeight="1">
      <c r="A16" s="171" t="str">
        <f>PLANTILLA!A19</f>
        <v>He</v>
      </c>
      <c r="B16" s="148" t="str">
        <f>PLANTILLA!B19</f>
        <v>Desarmador de cruz</v>
      </c>
      <c r="C16" s="106">
        <f>PLANTILLA!C19</f>
        <v>1</v>
      </c>
      <c r="D16" s="105" t="str">
        <f>PLANTILLA!D19</f>
        <v>pza</v>
      </c>
      <c r="E16" s="172">
        <f t="shared" ref="E16:M16" si="13">IF(ISNA(INDEX(INDIRECT(E$3&amp;"!$J:$J"),MATCH($B16,INDIRECT(E$3&amp;"!$B:$B"),0),1)),0,INDEX(INDIRECT(E$3&amp;"!$J:$J"),MATCH($B16,INDIRECT(E$3&amp;"!$B:$B"),0),1))</f>
        <v>0</v>
      </c>
      <c r="F16" s="172">
        <f t="shared" si="13"/>
        <v>0</v>
      </c>
      <c r="G16" s="172">
        <f t="shared" si="13"/>
        <v>0</v>
      </c>
      <c r="H16" s="172">
        <f t="shared" si="13"/>
        <v>0</v>
      </c>
      <c r="I16" s="172">
        <f t="shared" si="13"/>
        <v>0</v>
      </c>
      <c r="J16" s="172">
        <f t="shared" si="13"/>
        <v>0</v>
      </c>
      <c r="K16" s="172">
        <f t="shared" si="13"/>
        <v>0</v>
      </c>
      <c r="L16" s="172">
        <f t="shared" si="13"/>
        <v>0</v>
      </c>
      <c r="M16" s="172">
        <f t="shared" si="13"/>
        <v>0</v>
      </c>
      <c r="O16" s="173">
        <f t="shared" si="3"/>
        <v>0</v>
      </c>
    </row>
    <row r="17" ht="15.75" hidden="1" customHeight="1">
      <c r="A17" s="171" t="str">
        <f>PLANTILLA!A20</f>
        <v>He</v>
      </c>
      <c r="B17" s="148" t="str">
        <f>PLANTILLA!B20</f>
        <v>Juego de puntas intercambiables para desarmador</v>
      </c>
      <c r="C17" s="106">
        <f>PLANTILLA!C20</f>
        <v>1</v>
      </c>
      <c r="D17" s="105" t="str">
        <f>PLANTILLA!D20</f>
        <v>juego</v>
      </c>
      <c r="E17" s="172">
        <f t="shared" ref="E17:M17" si="14">IF(ISNA(INDEX(INDIRECT(E$3&amp;"!$J:$J"),MATCH($B17,INDIRECT(E$3&amp;"!$B:$B"),0),1)),0,INDEX(INDIRECT(E$3&amp;"!$J:$J"),MATCH($B17,INDIRECT(E$3&amp;"!$B:$B"),0),1))</f>
        <v>0</v>
      </c>
      <c r="F17" s="172">
        <f t="shared" si="14"/>
        <v>0</v>
      </c>
      <c r="G17" s="172">
        <f t="shared" si="14"/>
        <v>0</v>
      </c>
      <c r="H17" s="172">
        <f t="shared" si="14"/>
        <v>0</v>
      </c>
      <c r="I17" s="172">
        <f t="shared" si="14"/>
        <v>0</v>
      </c>
      <c r="J17" s="172">
        <f t="shared" si="14"/>
        <v>0</v>
      </c>
      <c r="K17" s="172">
        <f t="shared" si="14"/>
        <v>0</v>
      </c>
      <c r="L17" s="172">
        <f t="shared" si="14"/>
        <v>0</v>
      </c>
      <c r="M17" s="172">
        <f t="shared" si="14"/>
        <v>0</v>
      </c>
      <c r="O17" s="173">
        <f t="shared" si="3"/>
        <v>0</v>
      </c>
    </row>
    <row r="18" ht="15.75" customHeight="1">
      <c r="A18" s="171" t="str">
        <f>PLANTILLA!A21</f>
        <v>He</v>
      </c>
      <c r="B18" s="148" t="str">
        <f>PLANTILLA!B21</f>
        <v>Pinza de punta</v>
      </c>
      <c r="C18" s="106">
        <f>PLANTILLA!C21</f>
        <v>1</v>
      </c>
      <c r="D18" s="105" t="str">
        <f>PLANTILLA!D21</f>
        <v>pza</v>
      </c>
      <c r="E18" s="172">
        <f t="shared" ref="E18:M18" si="15">IF(ISNA(INDEX(INDIRECT(E$3&amp;"!$J:$J"),MATCH($B18,INDIRECT(E$3&amp;"!$B:$B"),0),1)),0,INDEX(INDIRECT(E$3&amp;"!$J:$J"),MATCH($B18,INDIRECT(E$3&amp;"!$B:$B"),0),1))</f>
        <v>0</v>
      </c>
      <c r="F18" s="172">
        <f t="shared" si="15"/>
        <v>0</v>
      </c>
      <c r="G18" s="172">
        <f t="shared" si="15"/>
        <v>0</v>
      </c>
      <c r="H18" s="172">
        <f t="shared" si="15"/>
        <v>0</v>
      </c>
      <c r="I18" s="172">
        <f t="shared" si="15"/>
        <v>2</v>
      </c>
      <c r="J18" s="172">
        <f t="shared" si="15"/>
        <v>0</v>
      </c>
      <c r="K18" s="172">
        <f t="shared" si="15"/>
        <v>0</v>
      </c>
      <c r="L18" s="172">
        <f t="shared" si="15"/>
        <v>0</v>
      </c>
      <c r="M18" s="172">
        <f t="shared" si="15"/>
        <v>0</v>
      </c>
      <c r="O18" s="173">
        <f t="shared" si="3"/>
        <v>2</v>
      </c>
    </row>
    <row r="19" ht="15.75" customHeight="1">
      <c r="A19" s="171" t="str">
        <f>PLANTILLA!A22</f>
        <v>He</v>
      </c>
      <c r="B19" s="148" t="str">
        <f>PLANTILLA!B22</f>
        <v>Pinza de corte</v>
      </c>
      <c r="C19" s="106">
        <f>PLANTILLA!C22</f>
        <v>1</v>
      </c>
      <c r="D19" s="105" t="str">
        <f>PLANTILLA!D22</f>
        <v>pza</v>
      </c>
      <c r="E19" s="172">
        <f t="shared" ref="E19:M19" si="16">IF(ISNA(INDEX(INDIRECT(E$3&amp;"!$J:$J"),MATCH($B19,INDIRECT(E$3&amp;"!$B:$B"),0),1)),0,INDEX(INDIRECT(E$3&amp;"!$J:$J"),MATCH($B19,INDIRECT(E$3&amp;"!$B:$B"),0),1))</f>
        <v>0</v>
      </c>
      <c r="F19" s="172">
        <f t="shared" si="16"/>
        <v>0</v>
      </c>
      <c r="G19" s="172">
        <f t="shared" si="16"/>
        <v>0</v>
      </c>
      <c r="H19" s="172">
        <f t="shared" si="16"/>
        <v>0</v>
      </c>
      <c r="I19" s="172">
        <f t="shared" si="16"/>
        <v>2</v>
      </c>
      <c r="J19" s="172">
        <f t="shared" si="16"/>
        <v>0</v>
      </c>
      <c r="K19" s="172">
        <f t="shared" si="16"/>
        <v>2</v>
      </c>
      <c r="L19" s="172">
        <f t="shared" si="16"/>
        <v>0</v>
      </c>
      <c r="M19" s="172">
        <f t="shared" si="16"/>
        <v>0</v>
      </c>
      <c r="O19" s="173">
        <f t="shared" si="3"/>
        <v>2</v>
      </c>
    </row>
    <row r="20" ht="15.75" customHeight="1">
      <c r="A20" s="171" t="str">
        <f>PLANTILLA!A23</f>
        <v>He</v>
      </c>
      <c r="B20" s="148" t="str">
        <f>PLANTILLA!B23</f>
        <v>Juegos de 10 piezas de caimanes c/u</v>
      </c>
      <c r="C20" s="106">
        <f>PLANTILLA!C23</f>
        <v>1</v>
      </c>
      <c r="D20" s="105" t="str">
        <f>PLANTILLA!D23</f>
        <v>juego</v>
      </c>
      <c r="E20" s="172">
        <f t="shared" ref="E20:M20" si="17">IF(ISNA(INDEX(INDIRECT(E$3&amp;"!$J:$J"),MATCH($B20,INDIRECT(E$3&amp;"!$B:$B"),0),1)),0,INDEX(INDIRECT(E$3&amp;"!$J:$J"),MATCH($B20,INDIRECT(E$3&amp;"!$B:$B"),0),1))</f>
        <v>0</v>
      </c>
      <c r="F20" s="172">
        <f t="shared" si="17"/>
        <v>0</v>
      </c>
      <c r="G20" s="172">
        <f t="shared" si="17"/>
        <v>0</v>
      </c>
      <c r="H20" s="172">
        <f t="shared" si="17"/>
        <v>0</v>
      </c>
      <c r="I20" s="172">
        <f t="shared" si="17"/>
        <v>0</v>
      </c>
      <c r="J20" s="172">
        <f t="shared" si="17"/>
        <v>0</v>
      </c>
      <c r="K20" s="172">
        <f t="shared" si="17"/>
        <v>2</v>
      </c>
      <c r="L20" s="172">
        <f t="shared" si="17"/>
        <v>0</v>
      </c>
      <c r="M20" s="172">
        <f t="shared" si="17"/>
        <v>0</v>
      </c>
      <c r="O20" s="173">
        <f t="shared" si="3"/>
        <v>2</v>
      </c>
    </row>
    <row r="21" ht="15.75" hidden="1" customHeight="1">
      <c r="A21" s="171" t="str">
        <f>PLANTILLA!A24</f>
        <v>He</v>
      </c>
      <c r="B21" s="148" t="str">
        <f>PLANTILLA!B24</f>
        <v>Motor DC de 3V</v>
      </c>
      <c r="C21" s="106">
        <f>PLANTILLA!C24</f>
        <v>1</v>
      </c>
      <c r="D21" s="105" t="str">
        <f>PLANTILLA!D24</f>
        <v>pza</v>
      </c>
      <c r="E21" s="172">
        <f t="shared" ref="E21:M21" si="18">IF(ISNA(INDEX(INDIRECT(E$3&amp;"!$J:$J"),MATCH($B21,INDIRECT(E$3&amp;"!$B:$B"),0),1)),0,INDEX(INDIRECT(E$3&amp;"!$J:$J"),MATCH($B21,INDIRECT(E$3&amp;"!$B:$B"),0),1))</f>
        <v>0</v>
      </c>
      <c r="F21" s="172">
        <f t="shared" si="18"/>
        <v>0</v>
      </c>
      <c r="G21" s="172">
        <f t="shared" si="18"/>
        <v>0</v>
      </c>
      <c r="H21" s="172">
        <f t="shared" si="18"/>
        <v>0</v>
      </c>
      <c r="I21" s="172">
        <f t="shared" si="18"/>
        <v>0</v>
      </c>
      <c r="J21" s="172">
        <f t="shared" si="18"/>
        <v>0</v>
      </c>
      <c r="K21" s="172">
        <f t="shared" si="18"/>
        <v>0</v>
      </c>
      <c r="L21" s="172">
        <f t="shared" si="18"/>
        <v>0</v>
      </c>
      <c r="M21" s="172">
        <f t="shared" si="18"/>
        <v>0</v>
      </c>
      <c r="O21" s="173">
        <f t="shared" si="3"/>
        <v>0</v>
      </c>
    </row>
    <row r="22" ht="15.75" customHeight="1">
      <c r="A22" s="171" t="str">
        <f>PLANTILLA!A25</f>
        <v>He</v>
      </c>
      <c r="B22" s="148" t="str">
        <f>PLANTILLA!B25</f>
        <v>Motor DC de 5V</v>
      </c>
      <c r="C22" s="106">
        <f>PLANTILLA!C25</f>
        <v>1</v>
      </c>
      <c r="D22" s="105" t="str">
        <f>PLANTILLA!D25</f>
        <v>pza</v>
      </c>
      <c r="E22" s="172">
        <f t="shared" ref="E22:M22" si="19">IF(ISNA(INDEX(INDIRECT(E$3&amp;"!$J:$J"),MATCH($B22,INDIRECT(E$3&amp;"!$B:$B"),0),1)),0,INDEX(INDIRECT(E$3&amp;"!$J:$J"),MATCH($B22,INDIRECT(E$3&amp;"!$B:$B"),0),1))</f>
        <v>0</v>
      </c>
      <c r="F22" s="172">
        <f t="shared" si="19"/>
        <v>0</v>
      </c>
      <c r="G22" s="172">
        <f t="shared" si="19"/>
        <v>4</v>
      </c>
      <c r="H22" s="172">
        <f t="shared" si="19"/>
        <v>0</v>
      </c>
      <c r="I22" s="172">
        <f t="shared" si="19"/>
        <v>0</v>
      </c>
      <c r="J22" s="172">
        <f t="shared" si="19"/>
        <v>0</v>
      </c>
      <c r="K22" s="172">
        <f t="shared" si="19"/>
        <v>0</v>
      </c>
      <c r="L22" s="172">
        <f t="shared" si="19"/>
        <v>2</v>
      </c>
      <c r="M22" s="172">
        <f t="shared" si="19"/>
        <v>0</v>
      </c>
      <c r="O22" s="173">
        <f t="shared" si="3"/>
        <v>2</v>
      </c>
    </row>
    <row r="23" ht="15.75" customHeight="1">
      <c r="A23" s="171" t="str">
        <f>PLANTILLA!A26</f>
        <v>He</v>
      </c>
      <c r="B23" s="148" t="str">
        <f>PLANTILLA!B26</f>
        <v>Juegos de jumpers macho/hembra y macho/macho (3 de cada uno)</v>
      </c>
      <c r="C23" s="106">
        <f>PLANTILLA!C26</f>
        <v>1</v>
      </c>
      <c r="D23" s="105" t="str">
        <f>PLANTILLA!D26</f>
        <v>juego</v>
      </c>
      <c r="E23" s="172">
        <f t="shared" ref="E23:M23" si="20">IF(ISNA(INDEX(INDIRECT(E$3&amp;"!$J:$J"),MATCH($B23,INDIRECT(E$3&amp;"!$B:$B"),0),1)),0,INDEX(INDIRECT(E$3&amp;"!$J:$J"),MATCH($B23,INDIRECT(E$3&amp;"!$B:$B"),0),1))</f>
        <v>2</v>
      </c>
      <c r="F23" s="172">
        <f t="shared" si="20"/>
        <v>2</v>
      </c>
      <c r="G23" s="172">
        <f t="shared" si="20"/>
        <v>2</v>
      </c>
      <c r="H23" s="172">
        <f t="shared" si="20"/>
        <v>2</v>
      </c>
      <c r="I23" s="172">
        <f t="shared" si="20"/>
        <v>2</v>
      </c>
      <c r="J23" s="172">
        <f t="shared" si="20"/>
        <v>2</v>
      </c>
      <c r="K23" s="172">
        <f t="shared" si="20"/>
        <v>4</v>
      </c>
      <c r="L23" s="172">
        <f t="shared" si="20"/>
        <v>2</v>
      </c>
      <c r="M23" s="172">
        <f t="shared" si="20"/>
        <v>2</v>
      </c>
      <c r="O23" s="173">
        <f t="shared" si="3"/>
        <v>4</v>
      </c>
    </row>
    <row r="24" ht="15.75" hidden="1" customHeight="1">
      <c r="A24" s="171" t="str">
        <f>PLANTILLA!A27</f>
        <v>He</v>
      </c>
      <c r="B24" s="148" t="str">
        <f>PLANTILLA!B27</f>
        <v>Protoboard de 830 puntos</v>
      </c>
      <c r="C24" s="106">
        <f>PLANTILLA!C27</f>
        <v>1</v>
      </c>
      <c r="D24" s="105" t="str">
        <f>PLANTILLA!D27</f>
        <v>pza</v>
      </c>
      <c r="E24" s="172">
        <f t="shared" ref="E24:M24" si="21">IF(ISNA(INDEX(INDIRECT(E$3&amp;"!$J:$J"),MATCH($B24,INDIRECT(E$3&amp;"!$B:$B"),0),1)),0,INDEX(INDIRECT(E$3&amp;"!$J:$J"),MATCH($B24,INDIRECT(E$3&amp;"!$B:$B"),0),1))</f>
        <v>0</v>
      </c>
      <c r="F24" s="172">
        <f t="shared" si="21"/>
        <v>0</v>
      </c>
      <c r="G24" s="172">
        <f t="shared" si="21"/>
        <v>0</v>
      </c>
      <c r="H24" s="172">
        <f t="shared" si="21"/>
        <v>0</v>
      </c>
      <c r="I24" s="172">
        <f t="shared" si="21"/>
        <v>0</v>
      </c>
      <c r="J24" s="172">
        <f t="shared" si="21"/>
        <v>0</v>
      </c>
      <c r="K24" s="172">
        <f t="shared" si="21"/>
        <v>0</v>
      </c>
      <c r="L24" s="172">
        <f t="shared" si="21"/>
        <v>0</v>
      </c>
      <c r="M24" s="172">
        <f t="shared" si="21"/>
        <v>0</v>
      </c>
      <c r="O24" s="173">
        <f t="shared" si="3"/>
        <v>0</v>
      </c>
    </row>
    <row r="25" ht="15.75" hidden="1" customHeight="1">
      <c r="A25" s="171" t="str">
        <f>PLANTILLA!A28</f>
        <v>He</v>
      </c>
      <c r="B25" s="148" t="str">
        <f>PLANTILLA!B28</f>
        <v>Batería recargable 9V</v>
      </c>
      <c r="C25" s="106">
        <f>PLANTILLA!C28</f>
        <v>1</v>
      </c>
      <c r="D25" s="105" t="str">
        <f>PLANTILLA!D28</f>
        <v>pza</v>
      </c>
      <c r="E25" s="172">
        <f t="shared" ref="E25:M25" si="22">IF(ISNA(INDEX(INDIRECT(E$3&amp;"!$J:$J"),MATCH($B25,INDIRECT(E$3&amp;"!$B:$B"),0),1)),0,INDEX(INDIRECT(E$3&amp;"!$J:$J"),MATCH($B25,INDIRECT(E$3&amp;"!$B:$B"),0),1))</f>
        <v>0</v>
      </c>
      <c r="F25" s="172">
        <f t="shared" si="22"/>
        <v>0</v>
      </c>
      <c r="G25" s="172">
        <f t="shared" si="22"/>
        <v>0</v>
      </c>
      <c r="H25" s="172">
        <f t="shared" si="22"/>
        <v>0</v>
      </c>
      <c r="I25" s="172">
        <f t="shared" si="22"/>
        <v>0</v>
      </c>
      <c r="J25" s="172">
        <f t="shared" si="22"/>
        <v>0</v>
      </c>
      <c r="K25" s="172">
        <f t="shared" si="22"/>
        <v>0</v>
      </c>
      <c r="L25" s="172">
        <f t="shared" si="22"/>
        <v>0</v>
      </c>
      <c r="M25" s="172">
        <f t="shared" si="22"/>
        <v>0</v>
      </c>
      <c r="O25" s="173">
        <f t="shared" si="3"/>
        <v>0</v>
      </c>
    </row>
    <row r="26" ht="15.75" customHeight="1">
      <c r="A26" s="171" t="str">
        <f>PLANTILLA!A29</f>
        <v>He</v>
      </c>
      <c r="B26" s="148" t="str">
        <f>PLANTILLA!B29</f>
        <v>Baterías recargables (AA)</v>
      </c>
      <c r="C26" s="106">
        <f>PLANTILLA!C29</f>
        <v>1</v>
      </c>
      <c r="D26" s="105" t="str">
        <f>PLANTILLA!D29</f>
        <v>par</v>
      </c>
      <c r="E26" s="172">
        <f t="shared" ref="E26:M26" si="23">IF(ISNA(INDEX(INDIRECT(E$3&amp;"!$J:$J"),MATCH($B26,INDIRECT(E$3&amp;"!$B:$B"),0),1)),0,INDEX(INDIRECT(E$3&amp;"!$J:$J"),MATCH($B26,INDIRECT(E$3&amp;"!$B:$B"),0),1))</f>
        <v>2</v>
      </c>
      <c r="F26" s="172">
        <f t="shared" si="23"/>
        <v>0</v>
      </c>
      <c r="G26" s="172">
        <f t="shared" si="23"/>
        <v>0</v>
      </c>
      <c r="H26" s="172">
        <f t="shared" si="23"/>
        <v>0</v>
      </c>
      <c r="I26" s="172">
        <f t="shared" si="23"/>
        <v>0</v>
      </c>
      <c r="J26" s="172">
        <f t="shared" si="23"/>
        <v>0</v>
      </c>
      <c r="K26" s="172">
        <f t="shared" si="23"/>
        <v>2</v>
      </c>
      <c r="L26" s="172">
        <f t="shared" si="23"/>
        <v>0</v>
      </c>
      <c r="M26" s="172">
        <f t="shared" si="23"/>
        <v>0</v>
      </c>
      <c r="O26" s="173">
        <f t="shared" si="3"/>
        <v>2</v>
      </c>
    </row>
    <row r="27" ht="15.75" hidden="1" customHeight="1">
      <c r="A27" s="171" t="str">
        <f>PLANTILLA!A30</f>
        <v>He</v>
      </c>
      <c r="B27" s="148" t="str">
        <f>PLANTILLA!B30</f>
        <v>Cargador universal de pilas (9V, AA y AAA)</v>
      </c>
      <c r="C27" s="106">
        <f>PLANTILLA!C30</f>
        <v>1</v>
      </c>
      <c r="D27" s="105" t="str">
        <f>PLANTILLA!D30</f>
        <v>pza</v>
      </c>
      <c r="E27" s="172">
        <f t="shared" ref="E27:M27" si="24">IF(ISNA(INDEX(INDIRECT(E$3&amp;"!$J:$J"),MATCH($B27,INDIRECT(E$3&amp;"!$B:$B"),0),1)),0,INDEX(INDIRECT(E$3&amp;"!$J:$J"),MATCH($B27,INDIRECT(E$3&amp;"!$B:$B"),0),1))</f>
        <v>0</v>
      </c>
      <c r="F27" s="172">
        <f t="shared" si="24"/>
        <v>0</v>
      </c>
      <c r="G27" s="172">
        <f t="shared" si="24"/>
        <v>0</v>
      </c>
      <c r="H27" s="172">
        <f t="shared" si="24"/>
        <v>0</v>
      </c>
      <c r="I27" s="172">
        <f t="shared" si="24"/>
        <v>0</v>
      </c>
      <c r="J27" s="172">
        <f t="shared" si="24"/>
        <v>0</v>
      </c>
      <c r="K27" s="172">
        <f t="shared" si="24"/>
        <v>0</v>
      </c>
      <c r="L27" s="172">
        <f t="shared" si="24"/>
        <v>0</v>
      </c>
      <c r="M27" s="172">
        <f t="shared" si="24"/>
        <v>0</v>
      </c>
      <c r="O27" s="173">
        <f t="shared" si="3"/>
        <v>0</v>
      </c>
    </row>
    <row r="28" ht="15.75" hidden="1" customHeight="1">
      <c r="A28" s="171" t="str">
        <f>PLANTILLA!A31</f>
        <v>He</v>
      </c>
      <c r="B28" s="148" t="str">
        <f>PLANTILLA!B31</f>
        <v>Botiquín de primeros auxilios (caja con algodón, alcohol, gasas, antiséptico, agua oxigenada, vendas)</v>
      </c>
      <c r="C28" s="106">
        <f>PLANTILLA!C31</f>
        <v>1</v>
      </c>
      <c r="D28" s="105" t="str">
        <f>PLANTILLA!D31</f>
        <v>pza</v>
      </c>
      <c r="E28" s="172">
        <f t="shared" ref="E28:M28" si="25">IF(ISNA(INDEX(INDIRECT(E$3&amp;"!$J:$J"),MATCH($B28,INDIRECT(E$3&amp;"!$B:$B"),0),1)),0,INDEX(INDIRECT(E$3&amp;"!$J:$J"),MATCH($B28,INDIRECT(E$3&amp;"!$B:$B"),0),1))</f>
        <v>0</v>
      </c>
      <c r="F28" s="172">
        <f t="shared" si="25"/>
        <v>0</v>
      </c>
      <c r="G28" s="172">
        <f t="shared" si="25"/>
        <v>0</v>
      </c>
      <c r="H28" s="172">
        <f t="shared" si="25"/>
        <v>0</v>
      </c>
      <c r="I28" s="172">
        <f t="shared" si="25"/>
        <v>0</v>
      </c>
      <c r="J28" s="172">
        <f t="shared" si="25"/>
        <v>0</v>
      </c>
      <c r="K28" s="172">
        <f t="shared" si="25"/>
        <v>0</v>
      </c>
      <c r="L28" s="172">
        <f t="shared" si="25"/>
        <v>0</v>
      </c>
      <c r="M28" s="172">
        <f t="shared" si="25"/>
        <v>0</v>
      </c>
      <c r="O28" s="173">
        <f t="shared" si="3"/>
        <v>0</v>
      </c>
    </row>
    <row r="29" ht="15.75" hidden="1" customHeight="1">
      <c r="A29" s="171" t="str">
        <f>PLANTILLA!A32</f>
        <v>He</v>
      </c>
      <c r="B29" s="148" t="str">
        <f>PLANTILLA!B32</f>
        <v>Lentes de seguridad</v>
      </c>
      <c r="C29" s="106">
        <f>PLANTILLA!C32</f>
        <v>1</v>
      </c>
      <c r="D29" s="105" t="str">
        <f>PLANTILLA!D32</f>
        <v>pza</v>
      </c>
      <c r="E29" s="172">
        <f t="shared" ref="E29:M29" si="26">IF(ISNA(INDEX(INDIRECT(E$3&amp;"!$J:$J"),MATCH($B29,INDIRECT(E$3&amp;"!$B:$B"),0),1)),0,INDEX(INDIRECT(E$3&amp;"!$J:$J"),MATCH($B29,INDIRECT(E$3&amp;"!$B:$B"),0),1))</f>
        <v>0</v>
      </c>
      <c r="F29" s="172">
        <f t="shared" si="26"/>
        <v>0</v>
      </c>
      <c r="G29" s="172">
        <f t="shared" si="26"/>
        <v>0</v>
      </c>
      <c r="H29" s="172">
        <f t="shared" si="26"/>
        <v>0</v>
      </c>
      <c r="I29" s="172">
        <f t="shared" si="26"/>
        <v>0</v>
      </c>
      <c r="J29" s="172">
        <f t="shared" si="26"/>
        <v>0</v>
      </c>
      <c r="K29" s="172">
        <f t="shared" si="26"/>
        <v>0</v>
      </c>
      <c r="L29" s="172">
        <f t="shared" si="26"/>
        <v>0</v>
      </c>
      <c r="M29" s="172">
        <f t="shared" si="26"/>
        <v>0</v>
      </c>
      <c r="O29" s="173">
        <f t="shared" si="3"/>
        <v>0</v>
      </c>
    </row>
    <row r="30" ht="15.75" hidden="1" customHeight="1">
      <c r="A30" s="171" t="str">
        <f>PLANTILLA!A33</f>
        <v>He</v>
      </c>
      <c r="B30" s="148" t="str">
        <f>PLANTILLA!B33</f>
        <v>Trapo de limpieza/franela</v>
      </c>
      <c r="C30" s="106">
        <f>PLANTILLA!C33</f>
        <v>1</v>
      </c>
      <c r="D30" s="105" t="str">
        <f>PLANTILLA!D33</f>
        <v>pza</v>
      </c>
      <c r="E30" s="172">
        <f t="shared" ref="E30:M30" si="27">IF(ISNA(INDEX(INDIRECT(E$3&amp;"!$J:$J"),MATCH($B30,INDIRECT(E$3&amp;"!$B:$B"),0),1)),0,INDEX(INDIRECT(E$3&amp;"!$J:$J"),MATCH($B30,INDIRECT(E$3&amp;"!$B:$B"),0),1))</f>
        <v>0</v>
      </c>
      <c r="F30" s="172">
        <f t="shared" si="27"/>
        <v>0</v>
      </c>
      <c r="G30" s="172">
        <f t="shared" si="27"/>
        <v>0</v>
      </c>
      <c r="H30" s="172">
        <f t="shared" si="27"/>
        <v>0</v>
      </c>
      <c r="I30" s="172">
        <f t="shared" si="27"/>
        <v>0</v>
      </c>
      <c r="J30" s="172">
        <f t="shared" si="27"/>
        <v>0</v>
      </c>
      <c r="K30" s="172">
        <f t="shared" si="27"/>
        <v>0</v>
      </c>
      <c r="L30" s="172">
        <f t="shared" si="27"/>
        <v>0</v>
      </c>
      <c r="M30" s="172">
        <f t="shared" si="27"/>
        <v>0</v>
      </c>
      <c r="O30" s="173">
        <f t="shared" si="3"/>
        <v>0</v>
      </c>
    </row>
    <row r="31" ht="15.75" customHeight="1">
      <c r="A31" s="171" t="str">
        <f>PLANTILLA!A34</f>
        <v/>
      </c>
      <c r="B31" s="148" t="str">
        <f>PLANTILLA!B34</f>
        <v/>
      </c>
      <c r="C31" s="106" t="str">
        <f>PLANTILLA!C34</f>
        <v/>
      </c>
      <c r="D31" s="105" t="str">
        <f>PLANTILLA!D34</f>
        <v/>
      </c>
      <c r="E31" s="154"/>
      <c r="F31" s="154"/>
      <c r="G31" s="154"/>
      <c r="H31" s="154"/>
      <c r="I31" s="154"/>
      <c r="J31" s="154"/>
      <c r="K31" s="154"/>
      <c r="L31" s="154"/>
      <c r="M31" s="154"/>
    </row>
    <row r="32" ht="15.75" customHeight="1">
      <c r="A32" s="171" t="str">
        <f>PLANTILLA!A35</f>
        <v/>
      </c>
      <c r="B32" s="171" t="str">
        <f>PLANTILLA!B35</f>
        <v/>
      </c>
      <c r="C32" s="106" t="str">
        <f>PLANTILLA!C35</f>
        <v/>
      </c>
      <c r="D32" s="105" t="str">
        <f>PLANTILLA!D35</f>
        <v/>
      </c>
      <c r="E32" s="154"/>
      <c r="F32" s="154"/>
      <c r="G32" s="154"/>
      <c r="H32" s="154"/>
      <c r="I32" s="154"/>
      <c r="J32" s="154"/>
      <c r="K32" s="154"/>
      <c r="L32" s="154"/>
      <c r="M32" s="154"/>
    </row>
    <row r="33" ht="15.75" customHeight="1">
      <c r="A33" s="171" t="str">
        <f>PLANTILLA!A36</f>
        <v/>
      </c>
      <c r="B33" s="148" t="str">
        <f>PLANTILLA!B36</f>
        <v>MATERIALES CONSUMIBLES</v>
      </c>
      <c r="C33" s="106" t="str">
        <f>PLANTILLA!C36</f>
        <v/>
      </c>
      <c r="D33" s="105" t="str">
        <f>PLANTILLA!D36</f>
        <v/>
      </c>
    </row>
    <row r="34" ht="15.75" customHeight="1">
      <c r="A34" s="171" t="str">
        <f>PLANTILLA!A37</f>
        <v>Co</v>
      </c>
      <c r="B34" s="148" t="str">
        <f>PLANTILLA!B37</f>
        <v>MDF 3 mm de espesor de 30 x 30 cm</v>
      </c>
      <c r="C34" s="106">
        <f>PLANTILLA!C37</f>
        <v>1</v>
      </c>
      <c r="D34" s="105" t="str">
        <f>PLANTILLA!D37</f>
        <v>pza</v>
      </c>
      <c r="E34" s="172">
        <f t="shared" ref="E34:M34" si="28">IF(ISNA(INDEX(INDIRECT(E$3&amp;"!$J:$J"),MATCH($B34,INDIRECT(E$3&amp;"!$B:$B"),0),1)),0,INDEX(INDIRECT(E$3&amp;"!$J:$J"),MATCH($B34,INDIRECT(E$3&amp;"!$B:$B"),0),1))</f>
        <v>0</v>
      </c>
      <c r="F34" s="172">
        <f t="shared" si="28"/>
        <v>0</v>
      </c>
      <c r="G34" s="172">
        <f t="shared" si="28"/>
        <v>0</v>
      </c>
      <c r="H34" s="172">
        <f t="shared" si="28"/>
        <v>0</v>
      </c>
      <c r="I34" s="172">
        <f t="shared" si="28"/>
        <v>4</v>
      </c>
      <c r="J34" s="172">
        <f t="shared" si="28"/>
        <v>0</v>
      </c>
      <c r="K34" s="172">
        <f t="shared" si="28"/>
        <v>4</v>
      </c>
      <c r="L34" s="172">
        <f t="shared" si="28"/>
        <v>0</v>
      </c>
      <c r="M34" s="172">
        <f t="shared" si="28"/>
        <v>0</v>
      </c>
      <c r="O34" s="174">
        <f t="shared" ref="O34:O74" si="30">SUMIF(E$1:N$1,TRUE,E34:N34)</f>
        <v>8</v>
      </c>
    </row>
    <row r="35" ht="15.75" hidden="1" customHeight="1">
      <c r="A35" s="171" t="str">
        <f>PLANTILLA!A38</f>
        <v>Co</v>
      </c>
      <c r="B35" s="148" t="str">
        <f>PLANTILLA!B38</f>
        <v>Cartulina blanca</v>
      </c>
      <c r="C35" s="106">
        <f>PLANTILLA!C38</f>
        <v>1</v>
      </c>
      <c r="D35" s="105" t="str">
        <f>PLANTILLA!D38</f>
        <v>pza</v>
      </c>
      <c r="E35" s="172">
        <f t="shared" ref="E35:M35" si="29">IF(ISNA(INDEX(INDIRECT(E$3&amp;"!$J:$J"),MATCH($B35,INDIRECT(E$3&amp;"!$B:$B"),0),1)),0,INDEX(INDIRECT(E$3&amp;"!$J:$J"),MATCH($B35,INDIRECT(E$3&amp;"!$B:$B"),0),1))</f>
        <v>0</v>
      </c>
      <c r="F35" s="172">
        <f t="shared" si="29"/>
        <v>0</v>
      </c>
      <c r="G35" s="172">
        <f t="shared" si="29"/>
        <v>0</v>
      </c>
      <c r="H35" s="172">
        <f t="shared" si="29"/>
        <v>0</v>
      </c>
      <c r="I35" s="172">
        <f t="shared" si="29"/>
        <v>0</v>
      </c>
      <c r="J35" s="172">
        <f t="shared" si="29"/>
        <v>0</v>
      </c>
      <c r="K35" s="172">
        <f t="shared" si="29"/>
        <v>0</v>
      </c>
      <c r="L35" s="172">
        <f t="shared" si="29"/>
        <v>0</v>
      </c>
      <c r="M35" s="172">
        <f t="shared" si="29"/>
        <v>0</v>
      </c>
      <c r="O35" s="174">
        <f t="shared" si="30"/>
        <v>0</v>
      </c>
    </row>
    <row r="36" ht="15.75" hidden="1" customHeight="1">
      <c r="A36" s="171" t="str">
        <f>PLANTILLA!A39</f>
        <v>Co</v>
      </c>
      <c r="B36" s="148" t="str">
        <f>PLANTILLA!B39</f>
        <v>Hojas blancas tamaño carta</v>
      </c>
      <c r="C36" s="106">
        <f>PLANTILLA!C39</f>
        <v>1</v>
      </c>
      <c r="D36" s="105" t="str">
        <f>PLANTILLA!D39</f>
        <v>hoja</v>
      </c>
      <c r="E36" s="172">
        <f t="shared" ref="E36:M36" si="31">IF(ISNA(INDEX(INDIRECT(E$3&amp;"!$J:$J"),MATCH($B36,INDIRECT(E$3&amp;"!$B:$B"),0),1)),0,INDEX(INDIRECT(E$3&amp;"!$J:$J"),MATCH($B36,INDIRECT(E$3&amp;"!$B:$B"),0),1))</f>
        <v>0</v>
      </c>
      <c r="F36" s="172">
        <f t="shared" si="31"/>
        <v>0</v>
      </c>
      <c r="G36" s="172">
        <f t="shared" si="31"/>
        <v>0</v>
      </c>
      <c r="H36" s="172">
        <f t="shared" si="31"/>
        <v>0</v>
      </c>
      <c r="I36" s="172">
        <f t="shared" si="31"/>
        <v>0</v>
      </c>
      <c r="J36" s="172">
        <f t="shared" si="31"/>
        <v>0</v>
      </c>
      <c r="K36" s="172">
        <f t="shared" si="31"/>
        <v>0</v>
      </c>
      <c r="L36" s="172">
        <f t="shared" si="31"/>
        <v>0</v>
      </c>
      <c r="M36" s="172">
        <f t="shared" si="31"/>
        <v>0</v>
      </c>
      <c r="O36" s="174">
        <f t="shared" si="30"/>
        <v>0</v>
      </c>
    </row>
    <row r="37" ht="15.75" hidden="1" customHeight="1">
      <c r="A37" s="171" t="str">
        <f>PLANTILLA!A40</f>
        <v>Co</v>
      </c>
      <c r="B37" s="148" t="str">
        <f>PLANTILLA!B40</f>
        <v>Hojas de colores (varios) tamaño carta</v>
      </c>
      <c r="C37" s="106">
        <f>PLANTILLA!C40</f>
        <v>1</v>
      </c>
      <c r="D37" s="105" t="str">
        <f>PLANTILLA!D40</f>
        <v>hoja</v>
      </c>
      <c r="E37" s="172">
        <f t="shared" ref="E37:M37" si="32">IF(ISNA(INDEX(INDIRECT(E$3&amp;"!$J:$J"),MATCH($B37,INDIRECT(E$3&amp;"!$B:$B"),0),1)),0,INDEX(INDIRECT(E$3&amp;"!$J:$J"),MATCH($B37,INDIRECT(E$3&amp;"!$B:$B"),0),1))</f>
        <v>0</v>
      </c>
      <c r="F37" s="172">
        <f t="shared" si="32"/>
        <v>0</v>
      </c>
      <c r="G37" s="172">
        <f t="shared" si="32"/>
        <v>0</v>
      </c>
      <c r="H37" s="172">
        <f t="shared" si="32"/>
        <v>0</v>
      </c>
      <c r="I37" s="172">
        <f t="shared" si="32"/>
        <v>0</v>
      </c>
      <c r="J37" s="172">
        <f t="shared" si="32"/>
        <v>0</v>
      </c>
      <c r="K37" s="172">
        <f t="shared" si="32"/>
        <v>0</v>
      </c>
      <c r="L37" s="172">
        <f t="shared" si="32"/>
        <v>0</v>
      </c>
      <c r="M37" s="172">
        <f t="shared" si="32"/>
        <v>0</v>
      </c>
      <c r="O37" s="174">
        <f t="shared" si="30"/>
        <v>0</v>
      </c>
    </row>
    <row r="38" ht="15.75" hidden="1" customHeight="1">
      <c r="A38" s="171" t="str">
        <f>PLANTILLA!A41</f>
        <v>Co</v>
      </c>
      <c r="B38" s="148" t="str">
        <f>PLANTILLA!B41</f>
        <v>Post-it</v>
      </c>
      <c r="C38" s="106">
        <f>PLANTILLA!C41</f>
        <v>1</v>
      </c>
      <c r="D38" s="105" t="str">
        <f>PLANTILLA!D41</f>
        <v>bloc de 100 hojas</v>
      </c>
      <c r="E38" s="172">
        <f t="shared" ref="E38:M38" si="33">IF(ISNA(INDEX(INDIRECT(E$3&amp;"!$J:$J"),MATCH($B38,INDIRECT(E$3&amp;"!$B:$B"),0),1)),0,INDEX(INDIRECT(E$3&amp;"!$J:$J"),MATCH($B38,INDIRECT(E$3&amp;"!$B:$B"),0),1))</f>
        <v>0</v>
      </c>
      <c r="F38" s="172">
        <f t="shared" si="33"/>
        <v>0</v>
      </c>
      <c r="G38" s="172">
        <f t="shared" si="33"/>
        <v>0</v>
      </c>
      <c r="H38" s="172">
        <f t="shared" si="33"/>
        <v>0</v>
      </c>
      <c r="I38" s="172">
        <f t="shared" si="33"/>
        <v>0</v>
      </c>
      <c r="J38" s="172">
        <f t="shared" si="33"/>
        <v>0</v>
      </c>
      <c r="K38" s="172">
        <f t="shared" si="33"/>
        <v>0</v>
      </c>
      <c r="L38" s="172">
        <f t="shared" si="33"/>
        <v>0</v>
      </c>
      <c r="M38" s="172">
        <f t="shared" si="33"/>
        <v>0</v>
      </c>
      <c r="O38" s="174">
        <f t="shared" si="30"/>
        <v>0</v>
      </c>
    </row>
    <row r="39" ht="15.75" hidden="1" customHeight="1">
      <c r="A39" s="171" t="str">
        <f>PLANTILLA!A42</f>
        <v>Co</v>
      </c>
      <c r="B39" s="148" t="str">
        <f>PLANTILLA!B42</f>
        <v>Fomi tamaño carta</v>
      </c>
      <c r="C39" s="106">
        <f>PLANTILLA!C42</f>
        <v>1</v>
      </c>
      <c r="D39" s="105" t="str">
        <f>PLANTILLA!D42</f>
        <v>hoja</v>
      </c>
      <c r="E39" s="172">
        <f t="shared" ref="E39:M39" si="34">IF(ISNA(INDEX(INDIRECT(E$3&amp;"!$J:$J"),MATCH($B39,INDIRECT(E$3&amp;"!$B:$B"),0),1)),0,INDEX(INDIRECT(E$3&amp;"!$J:$J"),MATCH($B39,INDIRECT(E$3&amp;"!$B:$B"),0),1))</f>
        <v>0</v>
      </c>
      <c r="F39" s="172">
        <f t="shared" si="34"/>
        <v>0</v>
      </c>
      <c r="G39" s="172">
        <f t="shared" si="34"/>
        <v>0</v>
      </c>
      <c r="H39" s="172">
        <f t="shared" si="34"/>
        <v>0</v>
      </c>
      <c r="I39" s="172">
        <f t="shared" si="34"/>
        <v>0</v>
      </c>
      <c r="J39" s="172">
        <f t="shared" si="34"/>
        <v>0</v>
      </c>
      <c r="K39" s="172">
        <f t="shared" si="34"/>
        <v>0</v>
      </c>
      <c r="L39" s="172">
        <f t="shared" si="34"/>
        <v>0</v>
      </c>
      <c r="M39" s="172">
        <f t="shared" si="34"/>
        <v>0</v>
      </c>
      <c r="O39" s="174">
        <f t="shared" si="30"/>
        <v>0</v>
      </c>
    </row>
    <row r="40" ht="15.75" hidden="1" customHeight="1">
      <c r="A40" s="171" t="str">
        <f>PLANTILLA!A43</f>
        <v>Co</v>
      </c>
      <c r="B40" s="148" t="str">
        <f>PLANTILLA!B43</f>
        <v>Papel aluminio</v>
      </c>
      <c r="C40" s="106">
        <f>PLANTILLA!C43</f>
        <v>1</v>
      </c>
      <c r="D40" s="105" t="str">
        <f>PLANTILLA!D43</f>
        <v>rollo</v>
      </c>
      <c r="E40" s="172">
        <f t="shared" ref="E40:M40" si="35">IF(ISNA(INDEX(INDIRECT(E$3&amp;"!$J:$J"),MATCH($B40,INDIRECT(E$3&amp;"!$B:$B"),0),1)),0,INDEX(INDIRECT(E$3&amp;"!$J:$J"),MATCH($B40,INDIRECT(E$3&amp;"!$B:$B"),0),1))</f>
        <v>0</v>
      </c>
      <c r="F40" s="172">
        <f t="shared" si="35"/>
        <v>0</v>
      </c>
      <c r="G40" s="172">
        <f t="shared" si="35"/>
        <v>0</v>
      </c>
      <c r="H40" s="172">
        <f t="shared" si="35"/>
        <v>0</v>
      </c>
      <c r="I40" s="172">
        <f t="shared" si="35"/>
        <v>0</v>
      </c>
      <c r="J40" s="172">
        <f t="shared" si="35"/>
        <v>0</v>
      </c>
      <c r="K40" s="172">
        <f t="shared" si="35"/>
        <v>0</v>
      </c>
      <c r="L40" s="172">
        <f t="shared" si="35"/>
        <v>0</v>
      </c>
      <c r="M40" s="172">
        <f t="shared" si="35"/>
        <v>0</v>
      </c>
      <c r="O40" s="174">
        <f t="shared" si="30"/>
        <v>0</v>
      </c>
    </row>
    <row r="41" ht="15.75" hidden="1" customHeight="1">
      <c r="A41" s="171" t="str">
        <f>PLANTILLA!A44</f>
        <v>Co</v>
      </c>
      <c r="B41" s="148" t="str">
        <f>PLANTILLA!B44</f>
        <v>Abatelenguas (palitos planos) 15 cm largo x 18 mm ancho</v>
      </c>
      <c r="C41" s="106">
        <f>PLANTILLA!C44</f>
        <v>1</v>
      </c>
      <c r="D41" s="105" t="str">
        <f>PLANTILLA!D44</f>
        <v>pza</v>
      </c>
      <c r="E41" s="172">
        <f t="shared" ref="E41:M41" si="36">IF(ISNA(INDEX(INDIRECT(E$3&amp;"!$J:$J"),MATCH($B41,INDIRECT(E$3&amp;"!$B:$B"),0),1)),0,INDEX(INDIRECT(E$3&amp;"!$J:$J"),MATCH($B41,INDIRECT(E$3&amp;"!$B:$B"),0),1))</f>
        <v>0</v>
      </c>
      <c r="F41" s="172">
        <f t="shared" si="36"/>
        <v>0</v>
      </c>
      <c r="G41" s="172">
        <f t="shared" si="36"/>
        <v>0</v>
      </c>
      <c r="H41" s="172">
        <f t="shared" si="36"/>
        <v>0</v>
      </c>
      <c r="I41" s="172">
        <f t="shared" si="36"/>
        <v>0</v>
      </c>
      <c r="J41" s="172">
        <f t="shared" si="36"/>
        <v>0</v>
      </c>
      <c r="K41" s="172">
        <f t="shared" si="36"/>
        <v>0</v>
      </c>
      <c r="L41" s="172">
        <f t="shared" si="36"/>
        <v>0</v>
      </c>
      <c r="M41" s="172">
        <f t="shared" si="36"/>
        <v>2</v>
      </c>
      <c r="O41" s="174">
        <f t="shared" si="30"/>
        <v>0</v>
      </c>
    </row>
    <row r="42" ht="15.75" hidden="1" customHeight="1">
      <c r="A42" s="171" t="str">
        <f>PLANTILLA!A45</f>
        <v>Co</v>
      </c>
      <c r="B42" s="148" t="str">
        <f>PLANTILLA!B45</f>
        <v>Palito de madera redondo 60 largo x 1 cm de diámetro </v>
      </c>
      <c r="C42" s="106">
        <f>PLANTILLA!C45</f>
        <v>1</v>
      </c>
      <c r="D42" s="105" t="str">
        <f>PLANTILLA!D45</f>
        <v>pza</v>
      </c>
      <c r="E42" s="172">
        <f t="shared" ref="E42:M42" si="37">IF(ISNA(INDEX(INDIRECT(E$3&amp;"!$J:$J"),MATCH($B42,INDIRECT(E$3&amp;"!$B:$B"),0),1)),0,INDEX(INDIRECT(E$3&amp;"!$J:$J"),MATCH($B42,INDIRECT(E$3&amp;"!$B:$B"),0),1))</f>
        <v>0</v>
      </c>
      <c r="F42" s="172">
        <f t="shared" si="37"/>
        <v>0</v>
      </c>
      <c r="G42" s="172">
        <f t="shared" si="37"/>
        <v>0</v>
      </c>
      <c r="H42" s="172">
        <f t="shared" si="37"/>
        <v>0</v>
      </c>
      <c r="I42" s="172">
        <f t="shared" si="37"/>
        <v>0</v>
      </c>
      <c r="J42" s="172">
        <f t="shared" si="37"/>
        <v>0</v>
      </c>
      <c r="K42" s="172">
        <f t="shared" si="37"/>
        <v>0</v>
      </c>
      <c r="L42" s="172">
        <f t="shared" si="37"/>
        <v>0</v>
      </c>
      <c r="M42" s="172">
        <f t="shared" si="37"/>
        <v>0</v>
      </c>
      <c r="O42" s="174">
        <f t="shared" si="30"/>
        <v>0</v>
      </c>
    </row>
    <row r="43" ht="15.75" hidden="1" customHeight="1">
      <c r="A43" s="171" t="str">
        <f>PLANTILLA!A46</f>
        <v>Co</v>
      </c>
      <c r="B43" s="148" t="str">
        <f>PLANTILLA!B46</f>
        <v>Palito de madera redondo 30 largo x 1 cm de diámetro  </v>
      </c>
      <c r="C43" s="106">
        <f>PLANTILLA!C46</f>
        <v>1</v>
      </c>
      <c r="D43" s="105" t="str">
        <f>PLANTILLA!D46</f>
        <v>pza</v>
      </c>
      <c r="E43" s="172">
        <f t="shared" ref="E43:M43" si="38">IF(ISNA(INDEX(INDIRECT(E$3&amp;"!$J:$J"),MATCH($B43,INDIRECT(E$3&amp;"!$B:$B"),0),1)),0,INDEX(INDIRECT(E$3&amp;"!$J:$J"),MATCH($B43,INDIRECT(E$3&amp;"!$B:$B"),0),1))</f>
        <v>0</v>
      </c>
      <c r="F43" s="172">
        <f t="shared" si="38"/>
        <v>0</v>
      </c>
      <c r="G43" s="172">
        <f t="shared" si="38"/>
        <v>0</v>
      </c>
      <c r="H43" s="172">
        <f t="shared" si="38"/>
        <v>0</v>
      </c>
      <c r="I43" s="172">
        <f t="shared" si="38"/>
        <v>0</v>
      </c>
      <c r="J43" s="172">
        <f t="shared" si="38"/>
        <v>0</v>
      </c>
      <c r="K43" s="172">
        <f t="shared" si="38"/>
        <v>0</v>
      </c>
      <c r="L43" s="172">
        <f t="shared" si="38"/>
        <v>0</v>
      </c>
      <c r="M43" s="172">
        <f t="shared" si="38"/>
        <v>0</v>
      </c>
      <c r="O43" s="174">
        <f t="shared" si="30"/>
        <v>0</v>
      </c>
    </row>
    <row r="44" ht="15.75" hidden="1" customHeight="1">
      <c r="A44" s="171" t="str">
        <f>PLANTILLA!A47</f>
        <v>Co</v>
      </c>
      <c r="B44" s="148" t="str">
        <f>PLANTILLA!B47</f>
        <v>Cuerda</v>
      </c>
      <c r="C44" s="106">
        <f>PLANTILLA!C47</f>
        <v>1</v>
      </c>
      <c r="D44" s="105" t="str">
        <f>PLANTILLA!D47</f>
        <v>metro</v>
      </c>
      <c r="E44" s="172">
        <f t="shared" ref="E44:M44" si="39">IF(ISNA(INDEX(INDIRECT(E$3&amp;"!$J:$J"),MATCH($B44,INDIRECT(E$3&amp;"!$B:$B"),0),1)),0,INDEX(INDIRECT(E$3&amp;"!$J:$J"),MATCH($B44,INDIRECT(E$3&amp;"!$B:$B"),0),1))</f>
        <v>0</v>
      </c>
      <c r="F44" s="172">
        <f t="shared" si="39"/>
        <v>0</v>
      </c>
      <c r="G44" s="172">
        <f t="shared" si="39"/>
        <v>0</v>
      </c>
      <c r="H44" s="172">
        <f t="shared" si="39"/>
        <v>0</v>
      </c>
      <c r="I44" s="172">
        <f t="shared" si="39"/>
        <v>0</v>
      </c>
      <c r="J44" s="172">
        <f t="shared" si="39"/>
        <v>0</v>
      </c>
      <c r="K44" s="172">
        <f t="shared" si="39"/>
        <v>0</v>
      </c>
      <c r="L44" s="172">
        <f t="shared" si="39"/>
        <v>0</v>
      </c>
      <c r="M44" s="172">
        <f t="shared" si="39"/>
        <v>0</v>
      </c>
      <c r="O44" s="174">
        <f t="shared" si="30"/>
        <v>0</v>
      </c>
    </row>
    <row r="45" ht="15.75" hidden="1" customHeight="1">
      <c r="A45" s="171" t="str">
        <f>PLANTILLA!A48</f>
        <v>Co</v>
      </c>
      <c r="B45" s="148" t="str">
        <f>PLANTILLA!B48</f>
        <v>Hilo de coser</v>
      </c>
      <c r="C45" s="106">
        <f>PLANTILLA!C48</f>
        <v>1</v>
      </c>
      <c r="D45" s="105" t="str">
        <f>PLANTILLA!D48</f>
        <v>carrete</v>
      </c>
      <c r="E45" s="172">
        <f t="shared" ref="E45:M45" si="40">IF(ISNA(INDEX(INDIRECT(E$3&amp;"!$J:$J"),MATCH($B45,INDIRECT(E$3&amp;"!$B:$B"),0),1)),0,INDEX(INDIRECT(E$3&amp;"!$J:$J"),MATCH($B45,INDIRECT(E$3&amp;"!$B:$B"),0),1))</f>
        <v>0</v>
      </c>
      <c r="F45" s="172">
        <f t="shared" si="40"/>
        <v>0</v>
      </c>
      <c r="G45" s="172">
        <f t="shared" si="40"/>
        <v>0</v>
      </c>
      <c r="H45" s="172">
        <f t="shared" si="40"/>
        <v>0</v>
      </c>
      <c r="I45" s="172">
        <f t="shared" si="40"/>
        <v>0</v>
      </c>
      <c r="J45" s="172">
        <f t="shared" si="40"/>
        <v>0</v>
      </c>
      <c r="K45" s="172">
        <f t="shared" si="40"/>
        <v>0</v>
      </c>
      <c r="L45" s="172">
        <f t="shared" si="40"/>
        <v>0</v>
      </c>
      <c r="M45" s="172">
        <f t="shared" si="40"/>
        <v>0</v>
      </c>
      <c r="O45" s="174">
        <f t="shared" si="30"/>
        <v>0</v>
      </c>
    </row>
    <row r="46" ht="15.75" hidden="1" customHeight="1">
      <c r="A46" s="171" t="str">
        <f>PLANTILLA!A49</f>
        <v>Co</v>
      </c>
      <c r="B46" s="148" t="str">
        <f>PLANTILLA!B49</f>
        <v>Estambre</v>
      </c>
      <c r="C46" s="106">
        <f>PLANTILLA!C49</f>
        <v>1</v>
      </c>
      <c r="D46" s="105" t="str">
        <f>PLANTILLA!D49</f>
        <v>metro</v>
      </c>
      <c r="E46" s="172">
        <f t="shared" ref="E46:M46" si="41">IF(ISNA(INDEX(INDIRECT(E$3&amp;"!$J:$J"),MATCH($B46,INDIRECT(E$3&amp;"!$B:$B"),0),1)),0,INDEX(INDIRECT(E$3&amp;"!$J:$J"),MATCH($B46,INDIRECT(E$3&amp;"!$B:$B"),0),1))</f>
        <v>0</v>
      </c>
      <c r="F46" s="172">
        <f t="shared" si="41"/>
        <v>0</v>
      </c>
      <c r="G46" s="172">
        <f t="shared" si="41"/>
        <v>0</v>
      </c>
      <c r="H46" s="172">
        <f t="shared" si="41"/>
        <v>0</v>
      </c>
      <c r="I46" s="172">
        <f t="shared" si="41"/>
        <v>0</v>
      </c>
      <c r="J46" s="172">
        <f t="shared" si="41"/>
        <v>0</v>
      </c>
      <c r="K46" s="172">
        <f t="shared" si="41"/>
        <v>0</v>
      </c>
      <c r="L46" s="172">
        <f t="shared" si="41"/>
        <v>0</v>
      </c>
      <c r="M46" s="172">
        <f t="shared" si="41"/>
        <v>0</v>
      </c>
      <c r="O46" s="174">
        <f t="shared" si="30"/>
        <v>0</v>
      </c>
    </row>
    <row r="47" ht="15.75" customHeight="1">
      <c r="A47" s="171" t="str">
        <f>PLANTILLA!A50</f>
        <v>Co</v>
      </c>
      <c r="B47" s="148" t="str">
        <f>PLANTILLA!B50</f>
        <v>Globos de tamaño # 9</v>
      </c>
      <c r="C47" s="106">
        <f>PLANTILLA!C50</f>
        <v>1</v>
      </c>
      <c r="D47" s="105" t="str">
        <f>PLANTILLA!D50</f>
        <v>pza</v>
      </c>
      <c r="E47" s="172">
        <f t="shared" ref="E47:M47" si="42">IF(ISNA(INDEX(INDIRECT(E$3&amp;"!$J:$J"),MATCH($B47,INDIRECT(E$3&amp;"!$B:$B"),0),1)),0,INDEX(INDIRECT(E$3&amp;"!$J:$J"),MATCH($B47,INDIRECT(E$3&amp;"!$B:$B"),0),1))</f>
        <v>0</v>
      </c>
      <c r="F47" s="172">
        <f t="shared" si="42"/>
        <v>0</v>
      </c>
      <c r="G47" s="172">
        <f t="shared" si="42"/>
        <v>0</v>
      </c>
      <c r="H47" s="172">
        <f t="shared" si="42"/>
        <v>0</v>
      </c>
      <c r="I47" s="172">
        <f t="shared" si="42"/>
        <v>0</v>
      </c>
      <c r="J47" s="172">
        <f t="shared" si="42"/>
        <v>0</v>
      </c>
      <c r="K47" s="172">
        <f t="shared" si="42"/>
        <v>2</v>
      </c>
      <c r="L47" s="172">
        <f t="shared" si="42"/>
        <v>0</v>
      </c>
      <c r="M47" s="172">
        <f t="shared" si="42"/>
        <v>0</v>
      </c>
      <c r="O47" s="174">
        <f t="shared" si="30"/>
        <v>2</v>
      </c>
    </row>
    <row r="48" ht="15.75" hidden="1" customHeight="1">
      <c r="A48" s="171" t="str">
        <f>PLANTILLA!A51</f>
        <v>Co</v>
      </c>
      <c r="B48" s="148" t="str">
        <f>PLANTILLA!B51</f>
        <v>Limpiapipas</v>
      </c>
      <c r="C48" s="106">
        <f>PLANTILLA!C51</f>
        <v>1</v>
      </c>
      <c r="D48" s="105" t="str">
        <f>PLANTILLA!D51</f>
        <v>pza</v>
      </c>
      <c r="E48" s="172">
        <f t="shared" ref="E48:M48" si="43">IF(ISNA(INDEX(INDIRECT(E$3&amp;"!$J:$J"),MATCH($B48,INDIRECT(E$3&amp;"!$B:$B"),0),1)),0,INDEX(INDIRECT(E$3&amp;"!$J:$J"),MATCH($B48,INDIRECT(E$3&amp;"!$B:$B"),0),1))</f>
        <v>0</v>
      </c>
      <c r="F48" s="172">
        <f t="shared" si="43"/>
        <v>0</v>
      </c>
      <c r="G48" s="172">
        <f t="shared" si="43"/>
        <v>0</v>
      </c>
      <c r="H48" s="172">
        <f t="shared" si="43"/>
        <v>0</v>
      </c>
      <c r="I48" s="172">
        <f t="shared" si="43"/>
        <v>0</v>
      </c>
      <c r="J48" s="172">
        <f t="shared" si="43"/>
        <v>0</v>
      </c>
      <c r="K48" s="172">
        <f t="shared" si="43"/>
        <v>0</v>
      </c>
      <c r="L48" s="172">
        <f t="shared" si="43"/>
        <v>0</v>
      </c>
      <c r="M48" s="172">
        <f t="shared" si="43"/>
        <v>0</v>
      </c>
      <c r="O48" s="174">
        <f t="shared" si="30"/>
        <v>0</v>
      </c>
    </row>
    <row r="49" ht="15.75" hidden="1" customHeight="1">
      <c r="A49" s="171" t="str">
        <f>PLANTILLA!A52</f>
        <v>Co</v>
      </c>
      <c r="B49" s="148" t="str">
        <f>PLANTILLA!B52</f>
        <v>Barra de plastilina 180 g</v>
      </c>
      <c r="C49" s="106">
        <f>PLANTILLA!C52</f>
        <v>1</v>
      </c>
      <c r="D49" s="105" t="str">
        <f>PLANTILLA!D52</f>
        <v>pza</v>
      </c>
      <c r="E49" s="172">
        <f t="shared" ref="E49:M49" si="44">IF(ISNA(INDEX(INDIRECT(E$3&amp;"!$J:$J"),MATCH($B49,INDIRECT(E$3&amp;"!$B:$B"),0),1)),0,INDEX(INDIRECT(E$3&amp;"!$J:$J"),MATCH($B49,INDIRECT(E$3&amp;"!$B:$B"),0),1))</f>
        <v>0</v>
      </c>
      <c r="F49" s="172">
        <f t="shared" si="44"/>
        <v>0</v>
      </c>
      <c r="G49" s="172">
        <f t="shared" si="44"/>
        <v>0</v>
      </c>
      <c r="H49" s="172">
        <f t="shared" si="44"/>
        <v>0</v>
      </c>
      <c r="I49" s="172">
        <f t="shared" si="44"/>
        <v>0</v>
      </c>
      <c r="J49" s="172">
        <f t="shared" si="44"/>
        <v>0</v>
      </c>
      <c r="K49" s="172">
        <f t="shared" si="44"/>
        <v>0</v>
      </c>
      <c r="L49" s="172">
        <f t="shared" si="44"/>
        <v>0</v>
      </c>
      <c r="M49" s="172">
        <f t="shared" si="44"/>
        <v>0</v>
      </c>
      <c r="O49" s="174">
        <f t="shared" si="30"/>
        <v>0</v>
      </c>
    </row>
    <row r="50" ht="15.75" hidden="1" customHeight="1">
      <c r="A50" s="171" t="str">
        <f>PLANTILLA!A53</f>
        <v>Co</v>
      </c>
      <c r="B50" s="148" t="str">
        <f>PLANTILLA!B53</f>
        <v>Paquete de 10 barritas de plastilina de colores</v>
      </c>
      <c r="C50" s="106">
        <f>PLANTILLA!C53</f>
        <v>1</v>
      </c>
      <c r="D50" s="105" t="str">
        <f>PLANTILLA!D53</f>
        <v>pza</v>
      </c>
      <c r="E50" s="172">
        <f t="shared" ref="E50:M50" si="45">IF(ISNA(INDEX(INDIRECT(E$3&amp;"!$J:$J"),MATCH($B50,INDIRECT(E$3&amp;"!$B:$B"),0),1)),0,INDEX(INDIRECT(E$3&amp;"!$J:$J"),MATCH($B50,INDIRECT(E$3&amp;"!$B:$B"),0),1))</f>
        <v>0</v>
      </c>
      <c r="F50" s="172">
        <f t="shared" si="45"/>
        <v>0</v>
      </c>
      <c r="G50" s="172">
        <f t="shared" si="45"/>
        <v>0</v>
      </c>
      <c r="H50" s="172">
        <f t="shared" si="45"/>
        <v>0</v>
      </c>
      <c r="I50" s="172">
        <f t="shared" si="45"/>
        <v>0</v>
      </c>
      <c r="J50" s="172">
        <f t="shared" si="45"/>
        <v>0</v>
      </c>
      <c r="K50" s="172">
        <f t="shared" si="45"/>
        <v>0</v>
      </c>
      <c r="L50" s="172">
        <f t="shared" si="45"/>
        <v>0</v>
      </c>
      <c r="M50" s="172">
        <f t="shared" si="45"/>
        <v>0</v>
      </c>
      <c r="O50" s="174">
        <f t="shared" si="30"/>
        <v>0</v>
      </c>
    </row>
    <row r="51" ht="15.75" hidden="1" customHeight="1">
      <c r="A51" s="171" t="str">
        <f>PLANTILLA!A54</f>
        <v>Co</v>
      </c>
      <c r="B51" s="148" t="str">
        <f>PLANTILLA!B54</f>
        <v>Fomi moldeable</v>
      </c>
      <c r="C51" s="106">
        <f>PLANTILLA!C54</f>
        <v>1</v>
      </c>
      <c r="D51" s="105" t="str">
        <f>PLANTILLA!D54</f>
        <v>bolsa</v>
      </c>
      <c r="E51" s="172">
        <f t="shared" ref="E51:M51" si="46">IF(ISNA(INDEX(INDIRECT(E$3&amp;"!$J:$J"),MATCH($B51,INDIRECT(E$3&amp;"!$B:$B"),0),1)),0,INDEX(INDIRECT(E$3&amp;"!$J:$J"),MATCH($B51,INDIRECT(E$3&amp;"!$B:$B"),0),1))</f>
        <v>0</v>
      </c>
      <c r="F51" s="172">
        <f t="shared" si="46"/>
        <v>0</v>
      </c>
      <c r="G51" s="172">
        <f t="shared" si="46"/>
        <v>0</v>
      </c>
      <c r="H51" s="172">
        <f t="shared" si="46"/>
        <v>0</v>
      </c>
      <c r="I51" s="172">
        <f t="shared" si="46"/>
        <v>0</v>
      </c>
      <c r="J51" s="172">
        <f t="shared" si="46"/>
        <v>0</v>
      </c>
      <c r="K51" s="172">
        <f t="shared" si="46"/>
        <v>0</v>
      </c>
      <c r="L51" s="172">
        <f t="shared" si="46"/>
        <v>0</v>
      </c>
      <c r="M51" s="172">
        <f t="shared" si="46"/>
        <v>0</v>
      </c>
      <c r="O51" s="174">
        <f t="shared" si="30"/>
        <v>0</v>
      </c>
    </row>
    <row r="52" ht="15.75" hidden="1" customHeight="1">
      <c r="A52" s="171" t="str">
        <f>PLANTILLA!A55</f>
        <v>Co</v>
      </c>
      <c r="B52" s="148" t="str">
        <f>PLANTILLA!B55</f>
        <v>Pasta para modelar</v>
      </c>
      <c r="C52" s="106">
        <f>PLANTILLA!C55</f>
        <v>1</v>
      </c>
      <c r="D52" s="105" t="str">
        <f>PLANTILLA!D55</f>
        <v>pza</v>
      </c>
      <c r="E52" s="172">
        <f t="shared" ref="E52:M52" si="47">IF(ISNA(INDEX(INDIRECT(E$3&amp;"!$J:$J"),MATCH($B52,INDIRECT(E$3&amp;"!$B:$B"),0),1)),0,INDEX(INDIRECT(E$3&amp;"!$J:$J"),MATCH($B52,INDIRECT(E$3&amp;"!$B:$B"),0),1))</f>
        <v>0</v>
      </c>
      <c r="F52" s="172">
        <f t="shared" si="47"/>
        <v>0</v>
      </c>
      <c r="G52" s="172">
        <f t="shared" si="47"/>
        <v>0</v>
      </c>
      <c r="H52" s="172">
        <f t="shared" si="47"/>
        <v>0</v>
      </c>
      <c r="I52" s="172">
        <f t="shared" si="47"/>
        <v>0</v>
      </c>
      <c r="J52" s="172">
        <f t="shared" si="47"/>
        <v>0</v>
      </c>
      <c r="K52" s="172">
        <f t="shared" si="47"/>
        <v>0</v>
      </c>
      <c r="L52" s="172">
        <f t="shared" si="47"/>
        <v>0</v>
      </c>
      <c r="M52" s="172">
        <f t="shared" si="47"/>
        <v>0</v>
      </c>
      <c r="O52" s="174">
        <f t="shared" si="30"/>
        <v>0</v>
      </c>
    </row>
    <row r="53" ht="15.75" hidden="1" customHeight="1">
      <c r="A53" s="171" t="str">
        <f>PLANTILLA!A56</f>
        <v>Co</v>
      </c>
      <c r="B53" s="148" t="str">
        <f>PLANTILLA!B56</f>
        <v>Silicón frío (bote de 250 ml)</v>
      </c>
      <c r="C53" s="106">
        <f>PLANTILLA!C56</f>
        <v>1</v>
      </c>
      <c r="D53" s="105" t="str">
        <f>PLANTILLA!D56</f>
        <v>pza</v>
      </c>
      <c r="E53" s="172">
        <f t="shared" ref="E53:M53" si="48">IF(ISNA(INDEX(INDIRECT(E$3&amp;"!$J:$J"),MATCH($B53,INDIRECT(E$3&amp;"!$B:$B"),0),1)),0,INDEX(INDIRECT(E$3&amp;"!$J:$J"),MATCH($B53,INDIRECT(E$3&amp;"!$B:$B"),0),1))</f>
        <v>0</v>
      </c>
      <c r="F53" s="172">
        <f t="shared" si="48"/>
        <v>0</v>
      </c>
      <c r="G53" s="172">
        <f t="shared" si="48"/>
        <v>0</v>
      </c>
      <c r="H53" s="172">
        <f t="shared" si="48"/>
        <v>0</v>
      </c>
      <c r="I53" s="172">
        <f t="shared" si="48"/>
        <v>0</v>
      </c>
      <c r="J53" s="172">
        <f t="shared" si="48"/>
        <v>0</v>
      </c>
      <c r="K53" s="172">
        <f t="shared" si="48"/>
        <v>0</v>
      </c>
      <c r="L53" s="172">
        <f t="shared" si="48"/>
        <v>0</v>
      </c>
      <c r="M53" s="172">
        <f t="shared" si="48"/>
        <v>0</v>
      </c>
      <c r="O53" s="174">
        <f t="shared" si="30"/>
        <v>0</v>
      </c>
    </row>
    <row r="54" ht="15.75" hidden="1" customHeight="1">
      <c r="A54" s="171" t="str">
        <f>PLANTILLA!A57</f>
        <v>Co</v>
      </c>
      <c r="B54" s="148" t="str">
        <f>PLANTILLA!B57</f>
        <v>Barra de silicón (tubito del diámetro de la pistola de silicón)</v>
      </c>
      <c r="C54" s="106">
        <f>PLANTILLA!C57</f>
        <v>1</v>
      </c>
      <c r="D54" s="105" t="str">
        <f>PLANTILLA!D57</f>
        <v>pza</v>
      </c>
      <c r="E54" s="172">
        <f t="shared" ref="E54:M54" si="49">IF(ISNA(INDEX(INDIRECT(E$3&amp;"!$J:$J"),MATCH($B54,INDIRECT(E$3&amp;"!$B:$B"),0),1)),0,INDEX(INDIRECT(E$3&amp;"!$J:$J"),MATCH($B54,INDIRECT(E$3&amp;"!$B:$B"),0),1))</f>
        <v>0</v>
      </c>
      <c r="F54" s="172">
        <f t="shared" si="49"/>
        <v>0</v>
      </c>
      <c r="G54" s="172">
        <f t="shared" si="49"/>
        <v>0</v>
      </c>
      <c r="H54" s="172">
        <f t="shared" si="49"/>
        <v>1</v>
      </c>
      <c r="I54" s="172">
        <f t="shared" si="49"/>
        <v>0</v>
      </c>
      <c r="J54" s="172">
        <f t="shared" si="49"/>
        <v>0</v>
      </c>
      <c r="K54" s="172">
        <f t="shared" si="49"/>
        <v>0</v>
      </c>
      <c r="L54" s="172">
        <f t="shared" si="49"/>
        <v>0</v>
      </c>
      <c r="M54" s="172">
        <f t="shared" si="49"/>
        <v>0</v>
      </c>
      <c r="O54" s="174">
        <f t="shared" si="30"/>
        <v>0</v>
      </c>
    </row>
    <row r="55" ht="15.75" hidden="1" customHeight="1">
      <c r="A55" s="171" t="str">
        <f>PLANTILLA!A58</f>
        <v>Co</v>
      </c>
      <c r="B55" s="148" t="str">
        <f>PLANTILLA!B58</f>
        <v>Pegamento blanco (Resistol) bote de 250 ml</v>
      </c>
      <c r="C55" s="106">
        <f>PLANTILLA!C58</f>
        <v>1</v>
      </c>
      <c r="D55" s="105" t="str">
        <f>PLANTILLA!D58</f>
        <v>pza</v>
      </c>
      <c r="E55" s="172">
        <f t="shared" ref="E55:M55" si="50">IF(ISNA(INDEX(INDIRECT(E$3&amp;"!$J:$J"),MATCH($B55,INDIRECT(E$3&amp;"!$B:$B"),0),1)),0,INDEX(INDIRECT(E$3&amp;"!$J:$J"),MATCH($B55,INDIRECT(E$3&amp;"!$B:$B"),0),1))</f>
        <v>0</v>
      </c>
      <c r="F55" s="172">
        <f t="shared" si="50"/>
        <v>0</v>
      </c>
      <c r="G55" s="172">
        <f t="shared" si="50"/>
        <v>0</v>
      </c>
      <c r="H55" s="172">
        <f t="shared" si="50"/>
        <v>0</v>
      </c>
      <c r="I55" s="172">
        <f t="shared" si="50"/>
        <v>0</v>
      </c>
      <c r="J55" s="172">
        <f t="shared" si="50"/>
        <v>0</v>
      </c>
      <c r="K55" s="172">
        <f t="shared" si="50"/>
        <v>0</v>
      </c>
      <c r="L55" s="172">
        <f t="shared" si="50"/>
        <v>0</v>
      </c>
      <c r="M55" s="172">
        <f t="shared" si="50"/>
        <v>0</v>
      </c>
      <c r="O55" s="174">
        <f t="shared" si="30"/>
        <v>0</v>
      </c>
    </row>
    <row r="56" ht="15.75" customHeight="1">
      <c r="A56" s="171" t="str">
        <f>PLANTILLA!A59</f>
        <v>Co</v>
      </c>
      <c r="B56" s="148" t="str">
        <f>PLANTILLA!B59</f>
        <v>Cinta adhesiva (masking tape 110 o cinta azul de pintor) 12 mm ancho x 50 m o similar</v>
      </c>
      <c r="C56" s="106">
        <f>PLANTILLA!C59</f>
        <v>1</v>
      </c>
      <c r="D56" s="105" t="str">
        <f>PLANTILLA!D59</f>
        <v>pza</v>
      </c>
      <c r="E56" s="172">
        <f t="shared" ref="E56:M56" si="51">IF(ISNA(INDEX(INDIRECT(E$3&amp;"!$J:$J"),MATCH($B56,INDIRECT(E$3&amp;"!$B:$B"),0),1)),0,INDEX(INDIRECT(E$3&amp;"!$J:$J"),MATCH($B56,INDIRECT(E$3&amp;"!$B:$B"),0),1))</f>
        <v>0</v>
      </c>
      <c r="F56" s="172">
        <f t="shared" si="51"/>
        <v>0</v>
      </c>
      <c r="G56" s="172">
        <f t="shared" si="51"/>
        <v>0</v>
      </c>
      <c r="H56" s="172">
        <f t="shared" si="51"/>
        <v>1</v>
      </c>
      <c r="I56" s="172">
        <f t="shared" si="51"/>
        <v>2</v>
      </c>
      <c r="J56" s="172">
        <f t="shared" si="51"/>
        <v>0</v>
      </c>
      <c r="K56" s="172">
        <f t="shared" si="51"/>
        <v>0</v>
      </c>
      <c r="L56" s="172">
        <f t="shared" si="51"/>
        <v>0</v>
      </c>
      <c r="M56" s="172">
        <f t="shared" si="51"/>
        <v>0</v>
      </c>
      <c r="O56" s="174">
        <f t="shared" si="30"/>
        <v>2</v>
      </c>
    </row>
    <row r="57" ht="15.75" customHeight="1">
      <c r="A57" s="171" t="str">
        <f>PLANTILLA!A60</f>
        <v>Co</v>
      </c>
      <c r="B57" s="148" t="str">
        <f>PLANTILLA!B60</f>
        <v>Cinta adhesiva transparente (diurex) 18 mm ancho x 33 m o similar</v>
      </c>
      <c r="C57" s="106">
        <f>PLANTILLA!C60</f>
        <v>1</v>
      </c>
      <c r="D57" s="105" t="str">
        <f>PLANTILLA!D60</f>
        <v>pza</v>
      </c>
      <c r="E57" s="172">
        <f t="shared" ref="E57:M57" si="52">IF(ISNA(INDEX(INDIRECT(E$3&amp;"!$J:$J"),MATCH($B57,INDIRECT(E$3&amp;"!$B:$B"),0),1)),0,INDEX(INDIRECT(E$3&amp;"!$J:$J"),MATCH($B57,INDIRECT(E$3&amp;"!$B:$B"),0),1))</f>
        <v>0</v>
      </c>
      <c r="F57" s="172">
        <f t="shared" si="52"/>
        <v>0</v>
      </c>
      <c r="G57" s="172">
        <f t="shared" si="52"/>
        <v>0</v>
      </c>
      <c r="H57" s="172">
        <f t="shared" si="52"/>
        <v>1</v>
      </c>
      <c r="I57" s="172">
        <f t="shared" si="52"/>
        <v>0</v>
      </c>
      <c r="J57" s="172">
        <f t="shared" si="52"/>
        <v>0</v>
      </c>
      <c r="K57" s="172">
        <f t="shared" si="52"/>
        <v>2</v>
      </c>
      <c r="L57" s="172">
        <f t="shared" si="52"/>
        <v>0</v>
      </c>
      <c r="M57" s="172">
        <f t="shared" si="52"/>
        <v>2</v>
      </c>
      <c r="O57" s="174">
        <f t="shared" si="30"/>
        <v>2</v>
      </c>
    </row>
    <row r="58" ht="15.75" customHeight="1">
      <c r="A58" s="171" t="str">
        <f>PLANTILLA!A61</f>
        <v>Co</v>
      </c>
      <c r="B58" s="148" t="str">
        <f>PLANTILLA!B61</f>
        <v>Liga grande #18 (8 cm largo aproximadamente)</v>
      </c>
      <c r="C58" s="106">
        <f>PLANTILLA!C61</f>
        <v>1</v>
      </c>
      <c r="D58" s="105" t="str">
        <f>PLANTILLA!D61</f>
        <v>pza</v>
      </c>
      <c r="E58" s="172">
        <f t="shared" ref="E58:M58" si="53">IF(ISNA(INDEX(INDIRECT(E$3&amp;"!$J:$J"),MATCH($B58,INDIRECT(E$3&amp;"!$B:$B"),0),1)),0,INDEX(INDIRECT(E$3&amp;"!$J:$J"),MATCH($B58,INDIRECT(E$3&amp;"!$B:$B"),0),1))</f>
        <v>0</v>
      </c>
      <c r="F58" s="172">
        <f t="shared" si="53"/>
        <v>0</v>
      </c>
      <c r="G58" s="172">
        <f t="shared" si="53"/>
        <v>0</v>
      </c>
      <c r="H58" s="172">
        <f t="shared" si="53"/>
        <v>0</v>
      </c>
      <c r="I58" s="172">
        <f t="shared" si="53"/>
        <v>0</v>
      </c>
      <c r="J58" s="172">
        <f t="shared" si="53"/>
        <v>0</v>
      </c>
      <c r="K58" s="172">
        <f t="shared" si="53"/>
        <v>2</v>
      </c>
      <c r="L58" s="172">
        <f t="shared" si="53"/>
        <v>0</v>
      </c>
      <c r="M58" s="172">
        <f t="shared" si="53"/>
        <v>0</v>
      </c>
      <c r="O58" s="174">
        <f t="shared" si="30"/>
        <v>2</v>
      </c>
    </row>
    <row r="59" ht="15.75" customHeight="1">
      <c r="A59" s="171" t="str">
        <f>PLANTILLA!A62</f>
        <v>Co</v>
      </c>
      <c r="B59" s="148" t="str">
        <f>PLANTILLA!B62</f>
        <v>Caja de 100 clips</v>
      </c>
      <c r="C59" s="106">
        <f>PLANTILLA!C62</f>
        <v>1</v>
      </c>
      <c r="D59" s="105" t="str">
        <f>PLANTILLA!D62</f>
        <v>pza</v>
      </c>
      <c r="E59" s="172">
        <f t="shared" ref="E59:M59" si="54">IF(ISNA(INDEX(INDIRECT(E$3&amp;"!$J:$J"),MATCH($B59,INDIRECT(E$3&amp;"!$B:$B"),0),1)),0,INDEX(INDIRECT(E$3&amp;"!$J:$J"),MATCH($B59,INDIRECT(E$3&amp;"!$B:$B"),0),1))</f>
        <v>0</v>
      </c>
      <c r="F59" s="172">
        <f t="shared" si="54"/>
        <v>0</v>
      </c>
      <c r="G59" s="172">
        <f t="shared" si="54"/>
        <v>0</v>
      </c>
      <c r="H59" s="172">
        <f t="shared" si="54"/>
        <v>0</v>
      </c>
      <c r="I59" s="172">
        <f t="shared" si="54"/>
        <v>0</v>
      </c>
      <c r="J59" s="172">
        <f t="shared" si="54"/>
        <v>0</v>
      </c>
      <c r="K59" s="172">
        <f t="shared" si="54"/>
        <v>1</v>
      </c>
      <c r="L59" s="172">
        <f t="shared" si="54"/>
        <v>0</v>
      </c>
      <c r="M59" s="172">
        <f t="shared" si="54"/>
        <v>0</v>
      </c>
      <c r="O59" s="174">
        <f t="shared" si="30"/>
        <v>1</v>
      </c>
    </row>
    <row r="60" ht="15.75" hidden="1" customHeight="1">
      <c r="A60" s="171" t="str">
        <f>PLANTILLA!A63</f>
        <v>Co</v>
      </c>
      <c r="B60" s="148" t="str">
        <f>PLANTILLA!B63</f>
        <v>Caja de 100 chinchetas</v>
      </c>
      <c r="C60" s="106">
        <f>PLANTILLA!C63</f>
        <v>1</v>
      </c>
      <c r="D60" s="105" t="str">
        <f>PLANTILLA!D63</f>
        <v>pza</v>
      </c>
      <c r="E60" s="172">
        <f t="shared" ref="E60:M60" si="55">IF(ISNA(INDEX(INDIRECT(E$3&amp;"!$J:$J"),MATCH($B60,INDIRECT(E$3&amp;"!$B:$B"),0),1)),0,INDEX(INDIRECT(E$3&amp;"!$J:$J"),MATCH($B60,INDIRECT(E$3&amp;"!$B:$B"),0),1))</f>
        <v>0</v>
      </c>
      <c r="F60" s="172">
        <f t="shared" si="55"/>
        <v>0</v>
      </c>
      <c r="G60" s="172">
        <f t="shared" si="55"/>
        <v>0</v>
      </c>
      <c r="H60" s="172">
        <f t="shared" si="55"/>
        <v>0</v>
      </c>
      <c r="I60" s="172">
        <f t="shared" si="55"/>
        <v>0</v>
      </c>
      <c r="J60" s="172">
        <f t="shared" si="55"/>
        <v>0</v>
      </c>
      <c r="K60" s="172">
        <f t="shared" si="55"/>
        <v>0</v>
      </c>
      <c r="L60" s="172">
        <f t="shared" si="55"/>
        <v>0</v>
      </c>
      <c r="M60" s="172">
        <f t="shared" si="55"/>
        <v>0</v>
      </c>
      <c r="O60" s="174">
        <f t="shared" si="30"/>
        <v>0</v>
      </c>
    </row>
    <row r="61" ht="15.75" hidden="1" customHeight="1">
      <c r="A61" s="171" t="str">
        <f>PLANTILLA!A64</f>
        <v>Co</v>
      </c>
      <c r="B61" s="148" t="str">
        <f>PLANTILLA!B64</f>
        <v>Caja de 12 crayolas de diferentes colores</v>
      </c>
      <c r="C61" s="106">
        <f>PLANTILLA!C64</f>
        <v>1</v>
      </c>
      <c r="D61" s="105" t="str">
        <f>PLANTILLA!D64</f>
        <v>pza</v>
      </c>
      <c r="E61" s="172">
        <f t="shared" ref="E61:M61" si="56">IF(ISNA(INDEX(INDIRECT(E$3&amp;"!$J:$J"),MATCH($B61,INDIRECT(E$3&amp;"!$B:$B"),0),1)),0,INDEX(INDIRECT(E$3&amp;"!$J:$J"),MATCH($B61,INDIRECT(E$3&amp;"!$B:$B"),0),1))</f>
        <v>0</v>
      </c>
      <c r="F61" s="172">
        <f t="shared" si="56"/>
        <v>0</v>
      </c>
      <c r="G61" s="172">
        <f t="shared" si="56"/>
        <v>0</v>
      </c>
      <c r="H61" s="172">
        <f t="shared" si="56"/>
        <v>0</v>
      </c>
      <c r="I61" s="172">
        <f t="shared" si="56"/>
        <v>0</v>
      </c>
      <c r="J61" s="172">
        <f t="shared" si="56"/>
        <v>0</v>
      </c>
      <c r="K61" s="172">
        <f t="shared" si="56"/>
        <v>0</v>
      </c>
      <c r="L61" s="172">
        <f t="shared" si="56"/>
        <v>0</v>
      </c>
      <c r="M61" s="172">
        <f t="shared" si="56"/>
        <v>0</v>
      </c>
      <c r="O61" s="174">
        <f t="shared" si="30"/>
        <v>0</v>
      </c>
    </row>
    <row r="62" ht="15.75" hidden="1" customHeight="1">
      <c r="A62" s="171" t="str">
        <f>PLANTILLA!A65</f>
        <v>Co</v>
      </c>
      <c r="B62" s="148" t="str">
        <f>PLANTILLA!B65</f>
        <v>Paquete de pinturas acrílicas 20 ml (blanco, negro, rojo, azul, amarillo)</v>
      </c>
      <c r="C62" s="106">
        <f>PLANTILLA!C65</f>
        <v>1</v>
      </c>
      <c r="D62" s="105" t="str">
        <f>PLANTILLA!D65</f>
        <v>pza</v>
      </c>
      <c r="E62" s="172">
        <f t="shared" ref="E62:M62" si="57">IF(ISNA(INDEX(INDIRECT(E$3&amp;"!$J:$J"),MATCH($B62,INDIRECT(E$3&amp;"!$B:$B"),0),1)),0,INDEX(INDIRECT(E$3&amp;"!$J:$J"),MATCH($B62,INDIRECT(E$3&amp;"!$B:$B"),0),1))</f>
        <v>0</v>
      </c>
      <c r="F62" s="172">
        <f t="shared" si="57"/>
        <v>0</v>
      </c>
      <c r="G62" s="172">
        <f t="shared" si="57"/>
        <v>0</v>
      </c>
      <c r="H62" s="172">
        <f t="shared" si="57"/>
        <v>0</v>
      </c>
      <c r="I62" s="172">
        <f t="shared" si="57"/>
        <v>0</v>
      </c>
      <c r="J62" s="172">
        <f t="shared" si="57"/>
        <v>0</v>
      </c>
      <c r="K62" s="172">
        <f t="shared" si="57"/>
        <v>0</v>
      </c>
      <c r="L62" s="172">
        <f t="shared" si="57"/>
        <v>0</v>
      </c>
      <c r="M62" s="172">
        <f t="shared" si="57"/>
        <v>0</v>
      </c>
      <c r="O62" s="174">
        <f t="shared" si="30"/>
        <v>0</v>
      </c>
    </row>
    <row r="63" ht="15.75" hidden="1" customHeight="1">
      <c r="A63" s="171" t="str">
        <f>PLANTILLA!A66</f>
        <v>Co</v>
      </c>
      <c r="B63" s="148" t="str">
        <f>PLANTILLA!B66</f>
        <v>Led de color blanco</v>
      </c>
      <c r="C63" s="106">
        <f>PLANTILLA!C66</f>
        <v>1</v>
      </c>
      <c r="D63" s="105" t="str">
        <f>PLANTILLA!D66</f>
        <v>pza</v>
      </c>
      <c r="E63" s="172">
        <f t="shared" ref="E63:M63" si="58">IF(ISNA(INDEX(INDIRECT(E$3&amp;"!$J:$J"),MATCH($B63,INDIRECT(E$3&amp;"!$B:$B"),0),1)),0,INDEX(INDIRECT(E$3&amp;"!$J:$J"),MATCH($B63,INDIRECT(E$3&amp;"!$B:$B"),0),1))</f>
        <v>0</v>
      </c>
      <c r="F63" s="172">
        <f t="shared" si="58"/>
        <v>4</v>
      </c>
      <c r="G63" s="172">
        <f t="shared" si="58"/>
        <v>0</v>
      </c>
      <c r="H63" s="172">
        <f t="shared" si="58"/>
        <v>0</v>
      </c>
      <c r="I63" s="172">
        <f t="shared" si="58"/>
        <v>0</v>
      </c>
      <c r="J63" s="172">
        <f t="shared" si="58"/>
        <v>0</v>
      </c>
      <c r="K63" s="172">
        <f t="shared" si="58"/>
        <v>0</v>
      </c>
      <c r="L63" s="172">
        <f t="shared" si="58"/>
        <v>0</v>
      </c>
      <c r="M63" s="172">
        <f t="shared" si="58"/>
        <v>0</v>
      </c>
      <c r="O63" s="174">
        <f t="shared" si="30"/>
        <v>0</v>
      </c>
    </row>
    <row r="64" ht="15.75" customHeight="1">
      <c r="A64" s="171" t="str">
        <f>PLANTILLA!A67</f>
        <v>Co</v>
      </c>
      <c r="B64" s="148" t="str">
        <f>PLANTILLA!B67</f>
        <v>Led de color verde</v>
      </c>
      <c r="C64" s="106">
        <f>PLANTILLA!C67</f>
        <v>1</v>
      </c>
      <c r="D64" s="105" t="str">
        <f>PLANTILLA!D67</f>
        <v>pza</v>
      </c>
      <c r="E64" s="172">
        <f t="shared" ref="E64:M64" si="59">IF(ISNA(INDEX(INDIRECT(E$3&amp;"!$J:$J"),MATCH($B64,INDIRECT(E$3&amp;"!$B:$B"),0),1)),0,INDEX(INDIRECT(E$3&amp;"!$J:$J"),MATCH($B64,INDIRECT(E$3&amp;"!$B:$B"),0),1))</f>
        <v>2</v>
      </c>
      <c r="F64" s="172">
        <f t="shared" si="59"/>
        <v>0</v>
      </c>
      <c r="G64" s="172">
        <f t="shared" si="59"/>
        <v>2</v>
      </c>
      <c r="H64" s="172">
        <f t="shared" si="59"/>
        <v>4</v>
      </c>
      <c r="I64" s="172">
        <f t="shared" si="59"/>
        <v>0</v>
      </c>
      <c r="J64" s="172">
        <f t="shared" si="59"/>
        <v>2</v>
      </c>
      <c r="K64" s="172">
        <f t="shared" si="59"/>
        <v>0</v>
      </c>
      <c r="L64" s="172">
        <f t="shared" si="59"/>
        <v>0</v>
      </c>
      <c r="M64" s="172">
        <f t="shared" si="59"/>
        <v>0</v>
      </c>
      <c r="O64" s="174">
        <f t="shared" si="30"/>
        <v>2</v>
      </c>
    </row>
    <row r="65" ht="15.75" hidden="1" customHeight="1">
      <c r="A65" s="171" t="str">
        <f>PLANTILLA!A68</f>
        <v>Co</v>
      </c>
      <c r="B65" s="148" t="str">
        <f>PLANTILLA!B68</f>
        <v>Led de color amarillo (ámbar)</v>
      </c>
      <c r="C65" s="106">
        <f>PLANTILLA!C68</f>
        <v>1</v>
      </c>
      <c r="D65" s="105" t="str">
        <f>PLANTILLA!D68</f>
        <v>pza</v>
      </c>
      <c r="E65" s="172">
        <f t="shared" ref="E65:M65" si="60">IF(ISNA(INDEX(INDIRECT(E$3&amp;"!$J:$J"),MATCH($B65,INDIRECT(E$3&amp;"!$B:$B"),0),1)),0,INDEX(INDIRECT(E$3&amp;"!$J:$J"),MATCH($B65,INDIRECT(E$3&amp;"!$B:$B"),0),1))</f>
        <v>2</v>
      </c>
      <c r="F65" s="172">
        <f t="shared" si="60"/>
        <v>4</v>
      </c>
      <c r="G65" s="172">
        <f t="shared" si="60"/>
        <v>0</v>
      </c>
      <c r="H65" s="172">
        <f t="shared" si="60"/>
        <v>4</v>
      </c>
      <c r="I65" s="172">
        <f t="shared" si="60"/>
        <v>0</v>
      </c>
      <c r="J65" s="172">
        <f t="shared" si="60"/>
        <v>0</v>
      </c>
      <c r="K65" s="172">
        <f t="shared" si="60"/>
        <v>0</v>
      </c>
      <c r="L65" s="172">
        <f t="shared" si="60"/>
        <v>0</v>
      </c>
      <c r="M65" s="172">
        <f t="shared" si="60"/>
        <v>0</v>
      </c>
      <c r="O65" s="174">
        <f t="shared" si="30"/>
        <v>0</v>
      </c>
    </row>
    <row r="66" ht="15.75" customHeight="1">
      <c r="A66" s="171" t="str">
        <f>PLANTILLA!A69</f>
        <v>Co</v>
      </c>
      <c r="B66" s="148" t="str">
        <f>PLANTILLA!B69</f>
        <v>Led de color rojo</v>
      </c>
      <c r="C66" s="106">
        <f>PLANTILLA!C69</f>
        <v>1</v>
      </c>
      <c r="D66" s="105" t="str">
        <f>PLANTILLA!D69</f>
        <v>pza</v>
      </c>
      <c r="E66" s="172">
        <f t="shared" ref="E66:M66" si="61">IF(ISNA(INDEX(INDIRECT(E$3&amp;"!$J:$J"),MATCH($B66,INDIRECT(E$3&amp;"!$B:$B"),0),1)),0,INDEX(INDIRECT(E$3&amp;"!$J:$J"),MATCH($B66,INDIRECT(E$3&amp;"!$B:$B"),0),1))</f>
        <v>2</v>
      </c>
      <c r="F66" s="172">
        <f t="shared" si="61"/>
        <v>6</v>
      </c>
      <c r="G66" s="172">
        <f t="shared" si="61"/>
        <v>2</v>
      </c>
      <c r="H66" s="172">
        <f t="shared" si="61"/>
        <v>4</v>
      </c>
      <c r="I66" s="172">
        <f t="shared" si="61"/>
        <v>0</v>
      </c>
      <c r="J66" s="172">
        <f t="shared" si="61"/>
        <v>8</v>
      </c>
      <c r="K66" s="172">
        <f t="shared" si="61"/>
        <v>2</v>
      </c>
      <c r="L66" s="172">
        <f t="shared" si="61"/>
        <v>0</v>
      </c>
      <c r="M66" s="172">
        <f t="shared" si="61"/>
        <v>0</v>
      </c>
      <c r="O66" s="174">
        <f t="shared" si="30"/>
        <v>10</v>
      </c>
    </row>
    <row r="67" ht="15.75" customHeight="1">
      <c r="A67" s="171" t="str">
        <f>PLANTILLA!A70</f>
        <v>Co</v>
      </c>
      <c r="B67" s="148" t="str">
        <f>PLANTILLA!B70</f>
        <v>Resistencia de 330 ohms </v>
      </c>
      <c r="C67" s="106">
        <f>PLANTILLA!C70</f>
        <v>1</v>
      </c>
      <c r="D67" s="105" t="str">
        <f>PLANTILLA!D70</f>
        <v>pza</v>
      </c>
      <c r="E67" s="172">
        <f t="shared" ref="E67:M67" si="62">IF(ISNA(INDEX(INDIRECT(E$3&amp;"!$J:$J"),MATCH($B67,INDIRECT(E$3&amp;"!$B:$B"),0),1)),0,INDEX(INDIRECT(E$3&amp;"!$J:$J"),MATCH($B67,INDIRECT(E$3&amp;"!$B:$B"),0),1))</f>
        <v>0</v>
      </c>
      <c r="F67" s="172">
        <f t="shared" si="62"/>
        <v>2</v>
      </c>
      <c r="G67" s="172">
        <f t="shared" si="62"/>
        <v>4</v>
      </c>
      <c r="H67" s="172">
        <f t="shared" si="62"/>
        <v>8</v>
      </c>
      <c r="I67" s="172">
        <f t="shared" si="62"/>
        <v>0</v>
      </c>
      <c r="J67" s="172">
        <f t="shared" si="62"/>
        <v>10</v>
      </c>
      <c r="K67" s="172">
        <f t="shared" si="62"/>
        <v>2</v>
      </c>
      <c r="L67" s="172">
        <f t="shared" si="62"/>
        <v>0</v>
      </c>
      <c r="M67" s="172">
        <f t="shared" si="62"/>
        <v>0</v>
      </c>
      <c r="O67" s="174">
        <f t="shared" si="30"/>
        <v>12</v>
      </c>
    </row>
    <row r="68" ht="15.75" hidden="1" customHeight="1">
      <c r="A68" s="171" t="str">
        <f>PLANTILLA!A71</f>
        <v>Co</v>
      </c>
      <c r="B68" s="148" t="str">
        <f>PLANTILLA!B71</f>
        <v>Resistencia de 1K ohms</v>
      </c>
      <c r="C68" s="106">
        <f>PLANTILLA!C71</f>
        <v>1</v>
      </c>
      <c r="D68" s="105" t="str">
        <f>PLANTILLA!D71</f>
        <v>pza</v>
      </c>
      <c r="E68" s="172">
        <f t="shared" ref="E68:M68" si="63">IF(ISNA(INDEX(INDIRECT(E$3&amp;"!$J:$J"),MATCH($B68,INDIRECT(E$3&amp;"!$B:$B"),0),1)),0,INDEX(INDIRECT(E$3&amp;"!$J:$J"),MATCH($B68,INDIRECT(E$3&amp;"!$B:$B"),0),1))</f>
        <v>0</v>
      </c>
      <c r="F68" s="172">
        <f t="shared" si="63"/>
        <v>2</v>
      </c>
      <c r="G68" s="172">
        <f t="shared" si="63"/>
        <v>4</v>
      </c>
      <c r="H68" s="172">
        <f t="shared" si="63"/>
        <v>0</v>
      </c>
      <c r="I68" s="172">
        <f t="shared" si="63"/>
        <v>0</v>
      </c>
      <c r="J68" s="172">
        <f t="shared" si="63"/>
        <v>0</v>
      </c>
      <c r="K68" s="172">
        <f t="shared" si="63"/>
        <v>0</v>
      </c>
      <c r="L68" s="172">
        <f t="shared" si="63"/>
        <v>0</v>
      </c>
      <c r="M68" s="172">
        <f t="shared" si="63"/>
        <v>0</v>
      </c>
      <c r="O68" s="174">
        <f t="shared" si="30"/>
        <v>0</v>
      </c>
    </row>
    <row r="69" ht="15.75" hidden="1" customHeight="1">
      <c r="A69" s="171" t="str">
        <f>PLANTILLA!A72</f>
        <v>Co</v>
      </c>
      <c r="B69" s="148" t="str">
        <f>PLANTILLA!B72</f>
        <v>Batería AAA alcalinas de 1.5 V (no recargables)</v>
      </c>
      <c r="C69" s="106">
        <f>PLANTILLA!C72</f>
        <v>1</v>
      </c>
      <c r="D69" s="105" t="str">
        <f>PLANTILLA!D72</f>
        <v>pza</v>
      </c>
      <c r="E69" s="172">
        <f t="shared" ref="E69:M69" si="64">IF(ISNA(INDEX(INDIRECT(E$3&amp;"!$J:$J"),MATCH($B69,INDIRECT(E$3&amp;"!$B:$B"),0),1)),0,INDEX(INDIRECT(E$3&amp;"!$J:$J"),MATCH($B69,INDIRECT(E$3&amp;"!$B:$B"),0),1))</f>
        <v>1</v>
      </c>
      <c r="F69" s="172">
        <f t="shared" si="64"/>
        <v>0</v>
      </c>
      <c r="G69" s="172">
        <f t="shared" si="64"/>
        <v>0</v>
      </c>
      <c r="H69" s="172">
        <f t="shared" si="64"/>
        <v>0</v>
      </c>
      <c r="I69" s="172">
        <f t="shared" si="64"/>
        <v>0</v>
      </c>
      <c r="J69" s="172">
        <f t="shared" si="64"/>
        <v>0</v>
      </c>
      <c r="K69" s="172">
        <f t="shared" si="64"/>
        <v>0</v>
      </c>
      <c r="L69" s="172">
        <f t="shared" si="64"/>
        <v>0</v>
      </c>
      <c r="M69" s="172">
        <f t="shared" si="64"/>
        <v>0</v>
      </c>
      <c r="O69" s="174">
        <f t="shared" si="30"/>
        <v>0</v>
      </c>
    </row>
    <row r="70" ht="15.75" hidden="1" customHeight="1">
      <c r="A70" s="171" t="str">
        <f>PLANTILLA!A73</f>
        <v>Co</v>
      </c>
      <c r="B70" s="148" t="str">
        <f>PLANTILLA!B73</f>
        <v>Cinta de aislar color negro </v>
      </c>
      <c r="C70" s="106">
        <f>PLANTILLA!C73</f>
        <v>1</v>
      </c>
      <c r="D70" s="105" t="str">
        <f>PLANTILLA!D73</f>
        <v>rollo</v>
      </c>
      <c r="E70" s="172">
        <f t="shared" ref="E70:M70" si="65">IF(ISNA(INDEX(INDIRECT(E$3&amp;"!$J:$J"),MATCH($B70,INDIRECT(E$3&amp;"!$B:$B"),0),1)),0,INDEX(INDIRECT(E$3&amp;"!$J:$J"),MATCH($B70,INDIRECT(E$3&amp;"!$B:$B"),0),1))</f>
        <v>0</v>
      </c>
      <c r="F70" s="172">
        <f t="shared" si="65"/>
        <v>0</v>
      </c>
      <c r="G70" s="172">
        <f t="shared" si="65"/>
        <v>0</v>
      </c>
      <c r="H70" s="172">
        <f t="shared" si="65"/>
        <v>0</v>
      </c>
      <c r="I70" s="172">
        <f t="shared" si="65"/>
        <v>0</v>
      </c>
      <c r="J70" s="172">
        <f t="shared" si="65"/>
        <v>0</v>
      </c>
      <c r="K70" s="172">
        <f t="shared" si="65"/>
        <v>0</v>
      </c>
      <c r="L70" s="172">
        <f t="shared" si="65"/>
        <v>0</v>
      </c>
      <c r="M70" s="172">
        <f t="shared" si="65"/>
        <v>0</v>
      </c>
      <c r="O70" s="174">
        <f t="shared" si="30"/>
        <v>0</v>
      </c>
    </row>
    <row r="71" ht="15.75" hidden="1" customHeight="1">
      <c r="A71" s="171" t="str">
        <f>PLANTILLA!A74</f>
        <v>Co</v>
      </c>
      <c r="B71" s="148" t="str">
        <f>PLANTILLA!B74</f>
        <v>Cinta de aislar color rojo </v>
      </c>
      <c r="C71" s="106">
        <f>PLANTILLA!C74</f>
        <v>1</v>
      </c>
      <c r="D71" s="105" t="str">
        <f>PLANTILLA!D74</f>
        <v>rollo</v>
      </c>
      <c r="E71" s="172">
        <f t="shared" ref="E71:M71" si="66">IF(ISNA(INDEX(INDIRECT(E$3&amp;"!$J:$J"),MATCH($B71,INDIRECT(E$3&amp;"!$B:$B"),0),1)),0,INDEX(INDIRECT(E$3&amp;"!$J:$J"),MATCH($B71,INDIRECT(E$3&amp;"!$B:$B"),0),1))</f>
        <v>0</v>
      </c>
      <c r="F71" s="172">
        <f t="shared" si="66"/>
        <v>0</v>
      </c>
      <c r="G71" s="172">
        <f t="shared" si="66"/>
        <v>0</v>
      </c>
      <c r="H71" s="172">
        <f t="shared" si="66"/>
        <v>0</v>
      </c>
      <c r="I71" s="172">
        <f t="shared" si="66"/>
        <v>0</v>
      </c>
      <c r="J71" s="172">
        <f t="shared" si="66"/>
        <v>0</v>
      </c>
      <c r="K71" s="172">
        <f t="shared" si="66"/>
        <v>0</v>
      </c>
      <c r="L71" s="172">
        <f t="shared" si="66"/>
        <v>0</v>
      </c>
      <c r="M71" s="172">
        <f t="shared" si="66"/>
        <v>0</v>
      </c>
      <c r="O71" s="174">
        <f t="shared" si="30"/>
        <v>0</v>
      </c>
    </row>
    <row r="72" ht="15.75" hidden="1" customHeight="1">
      <c r="A72" s="171" t="str">
        <f>PLANTILLA!A75</f>
        <v>Co</v>
      </c>
      <c r="B72" s="148" t="str">
        <f>PLANTILLA!B75</f>
        <v>Cubrebocas industrial N95 o similar</v>
      </c>
      <c r="C72" s="106">
        <f>PLANTILLA!C75</f>
        <v>1</v>
      </c>
      <c r="D72" s="105" t="str">
        <f>PLANTILLA!D75</f>
        <v>pza</v>
      </c>
      <c r="E72" s="172">
        <f t="shared" ref="E72:M72" si="67">IF(ISNA(INDEX(INDIRECT(E$3&amp;"!$J:$J"),MATCH($B72,INDIRECT(E$3&amp;"!$B:$B"),0),1)),0,INDEX(INDIRECT(E$3&amp;"!$J:$J"),MATCH($B72,INDIRECT(E$3&amp;"!$B:$B"),0),1))</f>
        <v>0</v>
      </c>
      <c r="F72" s="172">
        <f t="shared" si="67"/>
        <v>0</v>
      </c>
      <c r="G72" s="172">
        <f t="shared" si="67"/>
        <v>0</v>
      </c>
      <c r="H72" s="172">
        <f t="shared" si="67"/>
        <v>0</v>
      </c>
      <c r="I72" s="172">
        <f t="shared" si="67"/>
        <v>0</v>
      </c>
      <c r="J72" s="172">
        <f t="shared" si="67"/>
        <v>0</v>
      </c>
      <c r="K72" s="172">
        <f t="shared" si="67"/>
        <v>0</v>
      </c>
      <c r="L72" s="172">
        <f t="shared" si="67"/>
        <v>0</v>
      </c>
      <c r="M72" s="172">
        <f t="shared" si="67"/>
        <v>0</v>
      </c>
      <c r="O72" s="174">
        <f t="shared" si="30"/>
        <v>0</v>
      </c>
    </row>
    <row r="73" ht="15.75" customHeight="1">
      <c r="A73" s="171" t="str">
        <f>PLANTILLA!A76</f>
        <v>Co</v>
      </c>
      <c r="B73" s="148" t="str">
        <f>PLANTILLA!B76</f>
        <v>Filamento PLA 1 kg diámetro 1.75 mm</v>
      </c>
      <c r="C73" s="106">
        <f>PLANTILLA!C76</f>
        <v>1</v>
      </c>
      <c r="D73" s="105" t="str">
        <f>PLANTILLA!D76</f>
        <v>rollo</v>
      </c>
      <c r="E73" s="172">
        <f t="shared" ref="E73:M73" si="68">IF(ISNA(INDEX(INDIRECT(E$3&amp;"!$J:$J"),MATCH($B73,INDIRECT(E$3&amp;"!$B:$B"),0),1)),0,INDEX(INDIRECT(E$3&amp;"!$J:$J"),MATCH($B73,INDIRECT(E$3&amp;"!$B:$B"),0),1))</f>
        <v>0</v>
      </c>
      <c r="F73" s="172">
        <f t="shared" si="68"/>
        <v>0</v>
      </c>
      <c r="G73" s="172">
        <f t="shared" si="68"/>
        <v>0</v>
      </c>
      <c r="H73" s="172">
        <f t="shared" si="68"/>
        <v>1</v>
      </c>
      <c r="I73" s="172">
        <f t="shared" si="68"/>
        <v>0</v>
      </c>
      <c r="J73" s="172">
        <f t="shared" si="68"/>
        <v>0</v>
      </c>
      <c r="K73" s="172">
        <f t="shared" si="68"/>
        <v>0</v>
      </c>
      <c r="L73" s="172">
        <f t="shared" si="68"/>
        <v>1</v>
      </c>
      <c r="M73" s="172">
        <f t="shared" si="68"/>
        <v>0</v>
      </c>
      <c r="O73" s="174">
        <f t="shared" si="30"/>
        <v>1</v>
      </c>
    </row>
    <row r="74" ht="15.75" hidden="1" customHeight="1">
      <c r="A74" s="171" t="str">
        <f>PLANTILLA!A77</f>
        <v/>
      </c>
      <c r="B74" s="171" t="str">
        <f>PLANTILLA!B77</f>
        <v/>
      </c>
      <c r="C74" s="106" t="str">
        <f>PLANTILLA!C77</f>
        <v/>
      </c>
      <c r="D74" s="105" t="str">
        <f>PLANTILLA!D77</f>
        <v/>
      </c>
      <c r="E74" s="154"/>
      <c r="F74" s="154"/>
      <c r="G74" s="154"/>
      <c r="H74" s="154"/>
      <c r="I74" s="154"/>
      <c r="J74" s="154"/>
      <c r="K74" s="154"/>
      <c r="L74" s="154"/>
      <c r="M74" s="154"/>
      <c r="O74" s="174">
        <f t="shared" si="30"/>
        <v>0</v>
      </c>
    </row>
    <row r="75" ht="15.75" customHeight="1">
      <c r="A75" s="171" t="str">
        <f>PLANTILLA!A78</f>
        <v/>
      </c>
      <c r="B75" s="148" t="str">
        <f>PLANTILLA!B78</f>
        <v>MATERIALES REÚSO</v>
      </c>
      <c r="C75" s="106" t="str">
        <f>PLANTILLA!C78</f>
        <v/>
      </c>
      <c r="D75" s="105" t="str">
        <f>PLANTILLA!D78</f>
        <v/>
      </c>
      <c r="O75" s="175"/>
    </row>
    <row r="76" ht="15.75" customHeight="1">
      <c r="A76" s="171" t="str">
        <f>PLANTILLA!A79</f>
        <v>Re</v>
      </c>
      <c r="B76" s="148" t="str">
        <f>PLANTILLA!B79</f>
        <v>Cartón de 3 mm de espesor de 30 x 30 cm</v>
      </c>
      <c r="C76" s="106">
        <f>PLANTILLA!C79</f>
        <v>1</v>
      </c>
      <c r="D76" s="105" t="str">
        <f>PLANTILLA!D79</f>
        <v>pza</v>
      </c>
      <c r="E76" s="172">
        <f t="shared" ref="E76:M76" si="69">IF(ISNA(INDEX(INDIRECT(E$3&amp;"!$J:$J"),MATCH($B76,INDIRECT(E$3&amp;"!$B:$B"),0),1)),0,INDEX(INDIRECT(E$3&amp;"!$J:$J"),MATCH($B76,INDIRECT(E$3&amp;"!$B:$B"),0),1))</f>
        <v>0</v>
      </c>
      <c r="F76" s="172">
        <f t="shared" si="69"/>
        <v>0</v>
      </c>
      <c r="G76" s="172">
        <f t="shared" si="69"/>
        <v>6</v>
      </c>
      <c r="H76" s="172">
        <f t="shared" si="69"/>
        <v>0</v>
      </c>
      <c r="I76" s="172">
        <f t="shared" si="69"/>
        <v>2</v>
      </c>
      <c r="J76" s="172">
        <f t="shared" si="69"/>
        <v>0</v>
      </c>
      <c r="K76" s="172">
        <f t="shared" si="69"/>
        <v>6</v>
      </c>
      <c r="L76" s="172">
        <f t="shared" si="69"/>
        <v>0</v>
      </c>
      <c r="M76" s="172">
        <f t="shared" si="69"/>
        <v>0</v>
      </c>
      <c r="O76" s="174">
        <f t="shared" ref="O76:O94" si="71">SUMIF(E$1:N$1,TRUE,E76:N76)</f>
        <v>8</v>
      </c>
    </row>
    <row r="77" ht="15.75" hidden="1" customHeight="1">
      <c r="A77" s="171" t="str">
        <f>PLANTILLA!A80</f>
        <v>Re</v>
      </c>
      <c r="B77" s="148" t="str">
        <f>PLANTILLA!B80</f>
        <v>Hojas de papel tamaño carta con un lado limpio</v>
      </c>
      <c r="C77" s="106">
        <f>PLANTILLA!C80</f>
        <v>1</v>
      </c>
      <c r="D77" s="105" t="str">
        <f>PLANTILLA!D80</f>
        <v>hoja</v>
      </c>
      <c r="E77" s="172">
        <f t="shared" ref="E77:M77" si="70">IF(ISNA(INDEX(INDIRECT(E$3&amp;"!$J:$J"),MATCH($B77,INDIRECT(E$3&amp;"!$B:$B"),0),1)),0,INDEX(INDIRECT(E$3&amp;"!$J:$J"),MATCH($B77,INDIRECT(E$3&amp;"!$B:$B"),0),1))</f>
        <v>0</v>
      </c>
      <c r="F77" s="172">
        <f t="shared" si="70"/>
        <v>0</v>
      </c>
      <c r="G77" s="172">
        <f t="shared" si="70"/>
        <v>0</v>
      </c>
      <c r="H77" s="172">
        <f t="shared" si="70"/>
        <v>0</v>
      </c>
      <c r="I77" s="172">
        <f t="shared" si="70"/>
        <v>0</v>
      </c>
      <c r="J77" s="172">
        <f t="shared" si="70"/>
        <v>0</v>
      </c>
      <c r="K77" s="172">
        <f t="shared" si="70"/>
        <v>0</v>
      </c>
      <c r="L77" s="172">
        <f t="shared" si="70"/>
        <v>0</v>
      </c>
      <c r="M77" s="172">
        <f t="shared" si="70"/>
        <v>0</v>
      </c>
      <c r="O77" s="174">
        <f t="shared" si="71"/>
        <v>0</v>
      </c>
    </row>
    <row r="78" ht="15.75" hidden="1" customHeight="1">
      <c r="A78" s="171" t="str">
        <f>PLANTILLA!A81</f>
        <v>Re</v>
      </c>
      <c r="B78" s="148" t="str">
        <f>PLANTILLA!B81</f>
        <v>Bolsa de plástico</v>
      </c>
      <c r="C78" s="106">
        <f>PLANTILLA!C81</f>
        <v>1</v>
      </c>
      <c r="D78" s="105" t="str">
        <f>PLANTILLA!D81</f>
        <v>pza</v>
      </c>
      <c r="E78" s="172">
        <f t="shared" ref="E78:M78" si="72">IF(ISNA(INDEX(INDIRECT(E$3&amp;"!$J:$J"),MATCH($B78,INDIRECT(E$3&amp;"!$B:$B"),0),1)),0,INDEX(INDIRECT(E$3&amp;"!$J:$J"),MATCH($B78,INDIRECT(E$3&amp;"!$B:$B"),0),1))</f>
        <v>0</v>
      </c>
      <c r="F78" s="172">
        <f t="shared" si="72"/>
        <v>0</v>
      </c>
      <c r="G78" s="172">
        <f t="shared" si="72"/>
        <v>0</v>
      </c>
      <c r="H78" s="172">
        <f t="shared" si="72"/>
        <v>0</v>
      </c>
      <c r="I78" s="172">
        <f t="shared" si="72"/>
        <v>0</v>
      </c>
      <c r="J78" s="172">
        <f t="shared" si="72"/>
        <v>0</v>
      </c>
      <c r="K78" s="172">
        <f t="shared" si="72"/>
        <v>0</v>
      </c>
      <c r="L78" s="172">
        <f t="shared" si="72"/>
        <v>0</v>
      </c>
      <c r="M78" s="172">
        <f t="shared" si="72"/>
        <v>0</v>
      </c>
      <c r="O78" s="174">
        <f t="shared" si="71"/>
        <v>0</v>
      </c>
    </row>
    <row r="79" ht="15.75" hidden="1" customHeight="1">
      <c r="A79" s="171" t="str">
        <f>PLANTILLA!A82</f>
        <v>Re</v>
      </c>
      <c r="B79" s="148" t="str">
        <f>PLANTILLA!B82</f>
        <v>Botella de PET de 250 ml</v>
      </c>
      <c r="C79" s="106">
        <f>PLANTILLA!C82</f>
        <v>1</v>
      </c>
      <c r="D79" s="105" t="str">
        <f>PLANTILLA!D82</f>
        <v>pza</v>
      </c>
      <c r="E79" s="172">
        <f t="shared" ref="E79:M79" si="73">IF(ISNA(INDEX(INDIRECT(E$3&amp;"!$J:$J"),MATCH($B79,INDIRECT(E$3&amp;"!$B:$B"),0),1)),0,INDEX(INDIRECT(E$3&amp;"!$J:$J"),MATCH($B79,INDIRECT(E$3&amp;"!$B:$B"),0),1))</f>
        <v>0</v>
      </c>
      <c r="F79" s="172">
        <f t="shared" si="73"/>
        <v>0</v>
      </c>
      <c r="G79" s="172">
        <f t="shared" si="73"/>
        <v>0</v>
      </c>
      <c r="H79" s="172">
        <f t="shared" si="73"/>
        <v>0</v>
      </c>
      <c r="I79" s="172">
        <f t="shared" si="73"/>
        <v>0</v>
      </c>
      <c r="J79" s="172">
        <f t="shared" si="73"/>
        <v>0</v>
      </c>
      <c r="K79" s="172">
        <f t="shared" si="73"/>
        <v>0</v>
      </c>
      <c r="L79" s="172">
        <f t="shared" si="73"/>
        <v>0</v>
      </c>
      <c r="M79" s="172">
        <f t="shared" si="73"/>
        <v>0</v>
      </c>
      <c r="O79" s="174">
        <f t="shared" si="71"/>
        <v>0</v>
      </c>
    </row>
    <row r="80" ht="15.75" hidden="1" customHeight="1">
      <c r="A80" s="171" t="str">
        <f>PLANTILLA!A83</f>
        <v>Re</v>
      </c>
      <c r="B80" s="148" t="str">
        <f>PLANTILLA!B83</f>
        <v>Botella de PET de 600 ml</v>
      </c>
      <c r="C80" s="106">
        <f>PLANTILLA!C83</f>
        <v>1</v>
      </c>
      <c r="D80" s="105" t="str">
        <f>PLANTILLA!D83</f>
        <v>pza</v>
      </c>
      <c r="E80" s="172">
        <f t="shared" ref="E80:M80" si="74">IF(ISNA(INDEX(INDIRECT(E$3&amp;"!$J:$J"),MATCH($B80,INDIRECT(E$3&amp;"!$B:$B"),0),1)),0,INDEX(INDIRECT(E$3&amp;"!$J:$J"),MATCH($B80,INDIRECT(E$3&amp;"!$B:$B"),0),1))</f>
        <v>0</v>
      </c>
      <c r="F80" s="172">
        <f t="shared" si="74"/>
        <v>0</v>
      </c>
      <c r="G80" s="172">
        <f t="shared" si="74"/>
        <v>0</v>
      </c>
      <c r="H80" s="172">
        <f t="shared" si="74"/>
        <v>0</v>
      </c>
      <c r="I80" s="172">
        <f t="shared" si="74"/>
        <v>0</v>
      </c>
      <c r="J80" s="172">
        <f t="shared" si="74"/>
        <v>0</v>
      </c>
      <c r="K80" s="172">
        <f t="shared" si="74"/>
        <v>0</v>
      </c>
      <c r="L80" s="172">
        <f t="shared" si="74"/>
        <v>0</v>
      </c>
      <c r="M80" s="172">
        <f t="shared" si="74"/>
        <v>0</v>
      </c>
      <c r="O80" s="174">
        <f t="shared" si="71"/>
        <v>0</v>
      </c>
    </row>
    <row r="81" ht="15.75" hidden="1" customHeight="1">
      <c r="A81" s="171" t="str">
        <f>PLANTILLA!A84</f>
        <v>Re</v>
      </c>
      <c r="B81" s="148" t="str">
        <f>PLANTILLA!B84</f>
        <v>Botella de PET de 1 l</v>
      </c>
      <c r="C81" s="106">
        <f>PLANTILLA!C84</f>
        <v>1</v>
      </c>
      <c r="D81" s="105" t="str">
        <f>PLANTILLA!D84</f>
        <v>pza</v>
      </c>
      <c r="E81" s="172">
        <f t="shared" ref="E81:M81" si="75">IF(ISNA(INDEX(INDIRECT(E$3&amp;"!$J:$J"),MATCH($B81,INDIRECT(E$3&amp;"!$B:$B"),0),1)),0,INDEX(INDIRECT(E$3&amp;"!$J:$J"),MATCH($B81,INDIRECT(E$3&amp;"!$B:$B"),0),1))</f>
        <v>0</v>
      </c>
      <c r="F81" s="172">
        <f t="shared" si="75"/>
        <v>0</v>
      </c>
      <c r="G81" s="172">
        <f t="shared" si="75"/>
        <v>0</v>
      </c>
      <c r="H81" s="172">
        <f t="shared" si="75"/>
        <v>0</v>
      </c>
      <c r="I81" s="172">
        <f t="shared" si="75"/>
        <v>0</v>
      </c>
      <c r="J81" s="172">
        <f t="shared" si="75"/>
        <v>0</v>
      </c>
      <c r="K81" s="172">
        <f t="shared" si="75"/>
        <v>0</v>
      </c>
      <c r="L81" s="172">
        <f t="shared" si="75"/>
        <v>0</v>
      </c>
      <c r="M81" s="172">
        <f t="shared" si="75"/>
        <v>0</v>
      </c>
      <c r="O81" s="174">
        <f t="shared" si="71"/>
        <v>0</v>
      </c>
    </row>
    <row r="82" ht="15.75" hidden="1" customHeight="1">
      <c r="A82" s="171" t="str">
        <f>PLANTILLA!A85</f>
        <v>Re</v>
      </c>
      <c r="B82" s="148" t="str">
        <f>PLANTILLA!B85</f>
        <v>Vaso de plástico desechable (250 ml)</v>
      </c>
      <c r="C82" s="106">
        <f>PLANTILLA!C85</f>
        <v>1</v>
      </c>
      <c r="D82" s="105" t="str">
        <f>PLANTILLA!D85</f>
        <v>pza</v>
      </c>
      <c r="E82" s="172">
        <f t="shared" ref="E82:M82" si="76">IF(ISNA(INDEX(INDIRECT(E$3&amp;"!$J:$J"),MATCH($B82,INDIRECT(E$3&amp;"!$B:$B"),0),1)),0,INDEX(INDIRECT(E$3&amp;"!$J:$J"),MATCH($B82,INDIRECT(E$3&amp;"!$B:$B"),0),1))</f>
        <v>0</v>
      </c>
      <c r="F82" s="172">
        <f t="shared" si="76"/>
        <v>0</v>
      </c>
      <c r="G82" s="172">
        <f t="shared" si="76"/>
        <v>0</v>
      </c>
      <c r="H82" s="172">
        <f t="shared" si="76"/>
        <v>0</v>
      </c>
      <c r="I82" s="172">
        <f t="shared" si="76"/>
        <v>0</v>
      </c>
      <c r="J82" s="172">
        <f t="shared" si="76"/>
        <v>0</v>
      </c>
      <c r="K82" s="172">
        <f t="shared" si="76"/>
        <v>0</v>
      </c>
      <c r="L82" s="172">
        <f t="shared" si="76"/>
        <v>0</v>
      </c>
      <c r="M82" s="172">
        <f t="shared" si="76"/>
        <v>0</v>
      </c>
      <c r="O82" s="174">
        <f t="shared" si="71"/>
        <v>0</v>
      </c>
    </row>
    <row r="83" ht="15.75" hidden="1" customHeight="1">
      <c r="A83" s="171" t="str">
        <f>PLANTILLA!A86</f>
        <v>Re</v>
      </c>
      <c r="B83" s="148" t="str">
        <f>PLANTILLA!B86</f>
        <v>Tetrapack de 250 ml</v>
      </c>
      <c r="C83" s="106">
        <f>PLANTILLA!C86</f>
        <v>1</v>
      </c>
      <c r="D83" s="105" t="str">
        <f>PLANTILLA!D86</f>
        <v>pza</v>
      </c>
      <c r="E83" s="172">
        <f t="shared" ref="E83:M83" si="77">IF(ISNA(INDEX(INDIRECT(E$3&amp;"!$J:$J"),MATCH($B83,INDIRECT(E$3&amp;"!$B:$B"),0),1)),0,INDEX(INDIRECT(E$3&amp;"!$J:$J"),MATCH($B83,INDIRECT(E$3&amp;"!$B:$B"),0),1))</f>
        <v>0</v>
      </c>
      <c r="F83" s="172">
        <f t="shared" si="77"/>
        <v>0</v>
      </c>
      <c r="G83" s="172">
        <f t="shared" si="77"/>
        <v>0</v>
      </c>
      <c r="H83" s="172">
        <f t="shared" si="77"/>
        <v>0</v>
      </c>
      <c r="I83" s="172">
        <f t="shared" si="77"/>
        <v>0</v>
      </c>
      <c r="J83" s="172">
        <f t="shared" si="77"/>
        <v>0</v>
      </c>
      <c r="K83" s="172">
        <f t="shared" si="77"/>
        <v>0</v>
      </c>
      <c r="L83" s="172">
        <f t="shared" si="77"/>
        <v>0</v>
      </c>
      <c r="M83" s="172">
        <f t="shared" si="77"/>
        <v>0</v>
      </c>
      <c r="O83" s="174">
        <f t="shared" si="71"/>
        <v>0</v>
      </c>
    </row>
    <row r="84" ht="15.75" hidden="1" customHeight="1">
      <c r="A84" s="171" t="str">
        <f>PLANTILLA!A87</f>
        <v>Re</v>
      </c>
      <c r="B84" s="148" t="str">
        <f>PLANTILLA!B87</f>
        <v>Tetrapack de 500 ml</v>
      </c>
      <c r="C84" s="106">
        <f>PLANTILLA!C87</f>
        <v>1</v>
      </c>
      <c r="D84" s="105" t="str">
        <f>PLANTILLA!D87</f>
        <v>pza</v>
      </c>
      <c r="E84" s="172">
        <f t="shared" ref="E84:M84" si="78">IF(ISNA(INDEX(INDIRECT(E$3&amp;"!$J:$J"),MATCH($B84,INDIRECT(E$3&amp;"!$B:$B"),0),1)),0,INDEX(INDIRECT(E$3&amp;"!$J:$J"),MATCH($B84,INDIRECT(E$3&amp;"!$B:$B"),0),1))</f>
        <v>0</v>
      </c>
      <c r="F84" s="172">
        <f t="shared" si="78"/>
        <v>0</v>
      </c>
      <c r="G84" s="172">
        <f t="shared" si="78"/>
        <v>0</v>
      </c>
      <c r="H84" s="172">
        <f t="shared" si="78"/>
        <v>0</v>
      </c>
      <c r="I84" s="172">
        <f t="shared" si="78"/>
        <v>0</v>
      </c>
      <c r="J84" s="172">
        <f t="shared" si="78"/>
        <v>0</v>
      </c>
      <c r="K84" s="172">
        <f t="shared" si="78"/>
        <v>0</v>
      </c>
      <c r="L84" s="172">
        <f t="shared" si="78"/>
        <v>0</v>
      </c>
      <c r="M84" s="172">
        <f t="shared" si="78"/>
        <v>0</v>
      </c>
      <c r="O84" s="174">
        <f t="shared" si="71"/>
        <v>0</v>
      </c>
    </row>
    <row r="85" ht="15.75" hidden="1" customHeight="1">
      <c r="A85" s="171" t="str">
        <f>PLANTILLA!A88</f>
        <v>Re</v>
      </c>
      <c r="B85" s="148" t="str">
        <f>PLANTILLA!B88</f>
        <v>Tetrapack de 1 l</v>
      </c>
      <c r="C85" s="106">
        <f>PLANTILLA!C88</f>
        <v>1</v>
      </c>
      <c r="D85" s="105" t="str">
        <f>PLANTILLA!D88</f>
        <v>pza</v>
      </c>
      <c r="E85" s="172">
        <f t="shared" ref="E85:M85" si="79">IF(ISNA(INDEX(INDIRECT(E$3&amp;"!$J:$J"),MATCH($B85,INDIRECT(E$3&amp;"!$B:$B"),0),1)),0,INDEX(INDIRECT(E$3&amp;"!$J:$J"),MATCH($B85,INDIRECT(E$3&amp;"!$B:$B"),0),1))</f>
        <v>0</v>
      </c>
      <c r="F85" s="172">
        <f t="shared" si="79"/>
        <v>0</v>
      </c>
      <c r="G85" s="172">
        <f t="shared" si="79"/>
        <v>0</v>
      </c>
      <c r="H85" s="172">
        <f t="shared" si="79"/>
        <v>0</v>
      </c>
      <c r="I85" s="172">
        <f t="shared" si="79"/>
        <v>0</v>
      </c>
      <c r="J85" s="172">
        <f t="shared" si="79"/>
        <v>0</v>
      </c>
      <c r="K85" s="172">
        <f t="shared" si="79"/>
        <v>0</v>
      </c>
      <c r="L85" s="172">
        <f t="shared" si="79"/>
        <v>0</v>
      </c>
      <c r="M85" s="172">
        <f t="shared" si="79"/>
        <v>0</v>
      </c>
      <c r="O85" s="174">
        <f t="shared" si="71"/>
        <v>0</v>
      </c>
    </row>
    <row r="86" ht="15.75" hidden="1" customHeight="1">
      <c r="A86" s="171" t="str">
        <f>PLANTILLA!A89</f>
        <v>Re</v>
      </c>
      <c r="B86" s="148" t="str">
        <f>PLANTILLA!B89</f>
        <v>Tubo de cartón de papel de baño</v>
      </c>
      <c r="C86" s="106">
        <f>PLANTILLA!C89</f>
        <v>1</v>
      </c>
      <c r="D86" s="105" t="str">
        <f>PLANTILLA!D89</f>
        <v>pza</v>
      </c>
      <c r="E86" s="172">
        <f t="shared" ref="E86:M86" si="80">IF(ISNA(INDEX(INDIRECT(E$3&amp;"!$J:$J"),MATCH($B86,INDIRECT(E$3&amp;"!$B:$B"),0),1)),0,INDEX(INDIRECT(E$3&amp;"!$J:$J"),MATCH($B86,INDIRECT(E$3&amp;"!$B:$B"),0),1))</f>
        <v>0</v>
      </c>
      <c r="F86" s="172">
        <f t="shared" si="80"/>
        <v>0</v>
      </c>
      <c r="G86" s="172">
        <f t="shared" si="80"/>
        <v>0</v>
      </c>
      <c r="H86" s="172">
        <f t="shared" si="80"/>
        <v>0</v>
      </c>
      <c r="I86" s="172">
        <f t="shared" si="80"/>
        <v>0</v>
      </c>
      <c r="J86" s="172">
        <f t="shared" si="80"/>
        <v>0</v>
      </c>
      <c r="K86" s="172">
        <f t="shared" si="80"/>
        <v>0</v>
      </c>
      <c r="L86" s="172">
        <f t="shared" si="80"/>
        <v>0</v>
      </c>
      <c r="M86" s="172">
        <f t="shared" si="80"/>
        <v>0</v>
      </c>
      <c r="O86" s="174">
        <f t="shared" si="71"/>
        <v>0</v>
      </c>
    </row>
    <row r="87" ht="15.75" hidden="1" customHeight="1">
      <c r="A87" s="171" t="str">
        <f>PLANTILLA!A90</f>
        <v>Re</v>
      </c>
      <c r="B87" s="148" t="str">
        <f>PLANTILLA!B90</f>
        <v>Periódico</v>
      </c>
      <c r="C87" s="106">
        <f>PLANTILLA!C90</f>
        <v>1</v>
      </c>
      <c r="D87" s="105" t="str">
        <f>PLANTILLA!D90</f>
        <v>pza</v>
      </c>
      <c r="E87" s="172">
        <f t="shared" ref="E87:M87" si="81">IF(ISNA(INDEX(INDIRECT(E$3&amp;"!$J:$J"),MATCH($B87,INDIRECT(E$3&amp;"!$B:$B"),0),1)),0,INDEX(INDIRECT(E$3&amp;"!$J:$J"),MATCH($B87,INDIRECT(E$3&amp;"!$B:$B"),0),1))</f>
        <v>0</v>
      </c>
      <c r="F87" s="172">
        <f t="shared" si="81"/>
        <v>0</v>
      </c>
      <c r="G87" s="172">
        <f t="shared" si="81"/>
        <v>0</v>
      </c>
      <c r="H87" s="172">
        <f t="shared" si="81"/>
        <v>0</v>
      </c>
      <c r="I87" s="172">
        <f t="shared" si="81"/>
        <v>0</v>
      </c>
      <c r="J87" s="172">
        <f t="shared" si="81"/>
        <v>0</v>
      </c>
      <c r="K87" s="172">
        <f t="shared" si="81"/>
        <v>0</v>
      </c>
      <c r="L87" s="172">
        <f t="shared" si="81"/>
        <v>0</v>
      </c>
      <c r="M87" s="172">
        <f t="shared" si="81"/>
        <v>0</v>
      </c>
      <c r="O87" s="174">
        <f t="shared" si="71"/>
        <v>0</v>
      </c>
    </row>
    <row r="88" ht="15.75" hidden="1" customHeight="1">
      <c r="A88" s="171" t="str">
        <f>PLANTILLA!A91</f>
        <v>Re</v>
      </c>
      <c r="B88" s="148" t="str">
        <f>PLANTILLA!B91</f>
        <v>Tela de reúso (tamaño de 1 playera aproximadamente)</v>
      </c>
      <c r="C88" s="106">
        <f>PLANTILLA!C91</f>
        <v>1</v>
      </c>
      <c r="D88" s="105" t="str">
        <f>PLANTILLA!D91</f>
        <v>pza</v>
      </c>
      <c r="E88" s="172">
        <f t="shared" ref="E88:M88" si="82">IF(ISNA(INDEX(INDIRECT(E$3&amp;"!$J:$J"),MATCH($B88,INDIRECT(E$3&amp;"!$B:$B"),0),1)),0,INDEX(INDIRECT(E$3&amp;"!$J:$J"),MATCH($B88,INDIRECT(E$3&amp;"!$B:$B"),0),1))</f>
        <v>0</v>
      </c>
      <c r="F88" s="172">
        <f t="shared" si="82"/>
        <v>0</v>
      </c>
      <c r="G88" s="172">
        <f t="shared" si="82"/>
        <v>0</v>
      </c>
      <c r="H88" s="172">
        <f t="shared" si="82"/>
        <v>0</v>
      </c>
      <c r="I88" s="172">
        <f t="shared" si="82"/>
        <v>0</v>
      </c>
      <c r="J88" s="172">
        <f t="shared" si="82"/>
        <v>0</v>
      </c>
      <c r="K88" s="172">
        <f t="shared" si="82"/>
        <v>0</v>
      </c>
      <c r="L88" s="172">
        <f t="shared" si="82"/>
        <v>0</v>
      </c>
      <c r="M88" s="172">
        <f t="shared" si="82"/>
        <v>0</v>
      </c>
      <c r="O88" s="174">
        <f t="shared" si="71"/>
        <v>0</v>
      </c>
    </row>
    <row r="89" ht="15.75" hidden="1" customHeight="1">
      <c r="A89" s="171" t="str">
        <f>PLANTILLA!A92</f>
        <v>Re</v>
      </c>
      <c r="B89" s="148" t="str">
        <f>PLANTILLA!B92</f>
        <v>Caja de cereal o cartón delgado (caja de 300 g) aproximadamente</v>
      </c>
      <c r="C89" s="106">
        <f>PLANTILLA!C92</f>
        <v>1</v>
      </c>
      <c r="D89" s="105" t="str">
        <f>PLANTILLA!D92</f>
        <v>pza</v>
      </c>
      <c r="E89" s="172">
        <f t="shared" ref="E89:M89" si="83">IF(ISNA(INDEX(INDIRECT(E$3&amp;"!$J:$J"),MATCH($B89,INDIRECT(E$3&amp;"!$B:$B"),0),1)),0,INDEX(INDIRECT(E$3&amp;"!$J:$J"),MATCH($B89,INDIRECT(E$3&amp;"!$B:$B"),0),1))</f>
        <v>0</v>
      </c>
      <c r="F89" s="172">
        <f t="shared" si="83"/>
        <v>0</v>
      </c>
      <c r="G89" s="172">
        <f t="shared" si="83"/>
        <v>0</v>
      </c>
      <c r="H89" s="172">
        <f t="shared" si="83"/>
        <v>2</v>
      </c>
      <c r="I89" s="172">
        <f t="shared" si="83"/>
        <v>0</v>
      </c>
      <c r="J89" s="172">
        <f t="shared" si="83"/>
        <v>0</v>
      </c>
      <c r="K89" s="172">
        <f t="shared" si="83"/>
        <v>0</v>
      </c>
      <c r="L89" s="172">
        <f t="shared" si="83"/>
        <v>0</v>
      </c>
      <c r="M89" s="172">
        <f t="shared" si="83"/>
        <v>2</v>
      </c>
      <c r="O89" s="174">
        <f t="shared" si="71"/>
        <v>0</v>
      </c>
    </row>
    <row r="90" ht="15.75" hidden="1" customHeight="1">
      <c r="A90" s="171" t="str">
        <f>PLANTILLA!A93</f>
        <v>Re</v>
      </c>
      <c r="B90" s="148" t="str">
        <f>PLANTILLA!B93</f>
        <v>Taparrosca de botella de PET 3 cm de diámetro </v>
      </c>
      <c r="C90" s="106">
        <f>PLANTILLA!C93</f>
        <v>1</v>
      </c>
      <c r="D90" s="105" t="str">
        <f>PLANTILLA!D93</f>
        <v>pza</v>
      </c>
      <c r="E90" s="172">
        <f t="shared" ref="E90:M90" si="84">IF(ISNA(INDEX(INDIRECT(E$3&amp;"!$J:$J"),MATCH($B90,INDIRECT(E$3&amp;"!$B:$B"),0),1)),0,INDEX(INDIRECT(E$3&amp;"!$J:$J"),MATCH($B90,INDIRECT(E$3&amp;"!$B:$B"),0),1))</f>
        <v>0</v>
      </c>
      <c r="F90" s="172">
        <f t="shared" si="84"/>
        <v>0</v>
      </c>
      <c r="G90" s="172">
        <f t="shared" si="84"/>
        <v>0</v>
      </c>
      <c r="H90" s="172">
        <f t="shared" si="84"/>
        <v>0</v>
      </c>
      <c r="I90" s="172">
        <f t="shared" si="84"/>
        <v>0</v>
      </c>
      <c r="J90" s="172">
        <f t="shared" si="84"/>
        <v>0</v>
      </c>
      <c r="K90" s="172">
        <f t="shared" si="84"/>
        <v>0</v>
      </c>
      <c r="L90" s="172">
        <f t="shared" si="84"/>
        <v>0</v>
      </c>
      <c r="M90" s="172">
        <f t="shared" si="84"/>
        <v>0</v>
      </c>
      <c r="O90" s="174">
        <f t="shared" si="71"/>
        <v>0</v>
      </c>
    </row>
    <row r="91" ht="15.75" hidden="1" customHeight="1">
      <c r="A91" s="171" t="str">
        <f>PLANTILLA!A94</f>
        <v>Re</v>
      </c>
      <c r="B91" s="148" t="str">
        <f>PLANTILLA!B94</f>
        <v>Taparrosca de 5 cm de diámetro aproximadamente</v>
      </c>
      <c r="C91" s="106">
        <f>PLANTILLA!C94</f>
        <v>1</v>
      </c>
      <c r="D91" s="105" t="str">
        <f>PLANTILLA!D94</f>
        <v>pza</v>
      </c>
      <c r="E91" s="172">
        <f t="shared" ref="E91:M91" si="85">IF(ISNA(INDEX(INDIRECT(E$3&amp;"!$J:$J"),MATCH($B91,INDIRECT(E$3&amp;"!$B:$B"),0),1)),0,INDEX(INDIRECT(E$3&amp;"!$J:$J"),MATCH($B91,INDIRECT(E$3&amp;"!$B:$B"),0),1))</f>
        <v>0</v>
      </c>
      <c r="F91" s="172">
        <f t="shared" si="85"/>
        <v>0</v>
      </c>
      <c r="G91" s="172">
        <f t="shared" si="85"/>
        <v>0</v>
      </c>
      <c r="H91" s="172">
        <f t="shared" si="85"/>
        <v>0</v>
      </c>
      <c r="I91" s="172">
        <f t="shared" si="85"/>
        <v>0</v>
      </c>
      <c r="J91" s="172">
        <f t="shared" si="85"/>
        <v>0</v>
      </c>
      <c r="K91" s="172">
        <f t="shared" si="85"/>
        <v>0</v>
      </c>
      <c r="L91" s="172">
        <f t="shared" si="85"/>
        <v>0</v>
      </c>
      <c r="M91" s="172">
        <f t="shared" si="85"/>
        <v>0</v>
      </c>
      <c r="O91" s="174">
        <f t="shared" si="71"/>
        <v>0</v>
      </c>
    </row>
    <row r="92" ht="15.75" customHeight="1">
      <c r="A92" s="171" t="str">
        <f>PLANTILLA!A95</f>
        <v>Re</v>
      </c>
      <c r="B92" s="148" t="str">
        <f>PLANTILLA!B95</f>
        <v>Tapa de 10 cm de diámetro  aproximadamente</v>
      </c>
      <c r="C92" s="106">
        <f>PLANTILLA!C95</f>
        <v>1</v>
      </c>
      <c r="D92" s="105" t="str">
        <f>PLANTILLA!D95</f>
        <v>pza</v>
      </c>
      <c r="E92" s="172">
        <f t="shared" ref="E92:M92" si="86">IF(ISNA(INDEX(INDIRECT(E$3&amp;"!$J:$J"),MATCH($B92,INDIRECT(E$3&amp;"!$B:$B"),0),1)),0,INDEX(INDIRECT(E$3&amp;"!$J:$J"),MATCH($B92,INDIRECT(E$3&amp;"!$B:$B"),0),1))</f>
        <v>0</v>
      </c>
      <c r="F92" s="172">
        <f t="shared" si="86"/>
        <v>0</v>
      </c>
      <c r="G92" s="172">
        <f t="shared" si="86"/>
        <v>0</v>
      </c>
      <c r="H92" s="172">
        <f t="shared" si="86"/>
        <v>0</v>
      </c>
      <c r="I92" s="172">
        <f t="shared" si="86"/>
        <v>0</v>
      </c>
      <c r="J92" s="172">
        <f t="shared" si="86"/>
        <v>0</v>
      </c>
      <c r="K92" s="172">
        <f t="shared" si="86"/>
        <v>6</v>
      </c>
      <c r="L92" s="172">
        <f t="shared" si="86"/>
        <v>0</v>
      </c>
      <c r="M92" s="172">
        <f t="shared" si="86"/>
        <v>0</v>
      </c>
      <c r="O92" s="174">
        <f t="shared" si="71"/>
        <v>6</v>
      </c>
    </row>
    <row r="93" ht="15.75" hidden="1" customHeight="1">
      <c r="A93" s="171" t="str">
        <f>PLANTILLA!A96</f>
        <v>Re</v>
      </c>
      <c r="B93" s="148" t="str">
        <f>PLANTILLA!B96</f>
        <v>Lija para madera grado 60</v>
      </c>
      <c r="C93" s="106">
        <f>PLANTILLA!C96</f>
        <v>1</v>
      </c>
      <c r="D93" s="105" t="str">
        <f>PLANTILLA!D96</f>
        <v>pza</v>
      </c>
      <c r="E93" s="172">
        <f t="shared" ref="E93:M93" si="87">IF(ISNA(INDEX(INDIRECT(E$3&amp;"!$J:$J"),MATCH($B93,INDIRECT(E$3&amp;"!$B:$B"),0),1)),0,INDEX(INDIRECT(E$3&amp;"!$J:$J"),MATCH($B93,INDIRECT(E$3&amp;"!$B:$B"),0),1))</f>
        <v>0</v>
      </c>
      <c r="F93" s="172">
        <f t="shared" si="87"/>
        <v>0</v>
      </c>
      <c r="G93" s="172">
        <f t="shared" si="87"/>
        <v>0</v>
      </c>
      <c r="H93" s="172">
        <f t="shared" si="87"/>
        <v>0</v>
      </c>
      <c r="I93" s="172">
        <f t="shared" si="87"/>
        <v>0</v>
      </c>
      <c r="J93" s="172">
        <f t="shared" si="87"/>
        <v>0</v>
      </c>
      <c r="K93" s="172">
        <f t="shared" si="87"/>
        <v>0</v>
      </c>
      <c r="L93" s="172">
        <f t="shared" si="87"/>
        <v>0</v>
      </c>
      <c r="M93" s="172">
        <f t="shared" si="87"/>
        <v>0</v>
      </c>
      <c r="O93" s="174">
        <f t="shared" si="71"/>
        <v>0</v>
      </c>
    </row>
    <row r="94" ht="15.75" hidden="1" customHeight="1">
      <c r="A94" s="171" t="str">
        <f>PLANTILLA!A97</f>
        <v/>
      </c>
      <c r="B94" s="171" t="str">
        <f>PLANTILLA!B97</f>
        <v/>
      </c>
      <c r="C94" s="106" t="str">
        <f>PLANTILLA!C97</f>
        <v/>
      </c>
      <c r="D94" s="105" t="str">
        <f>PLANTILLA!D97</f>
        <v/>
      </c>
      <c r="E94" s="154"/>
      <c r="F94" s="154"/>
      <c r="G94" s="154"/>
      <c r="H94" s="154"/>
      <c r="I94" s="154"/>
      <c r="J94" s="154"/>
      <c r="K94" s="154"/>
      <c r="L94" s="154"/>
      <c r="M94" s="154"/>
      <c r="O94" s="174">
        <f t="shared" si="71"/>
        <v>0</v>
      </c>
    </row>
    <row r="95" ht="15.75" customHeight="1">
      <c r="A95" s="171" t="str">
        <f>PLANTILLA!A98</f>
        <v/>
      </c>
      <c r="B95" s="148" t="str">
        <f>PLANTILLA!B98</f>
        <v>ESTUCHE INDIVIDUAL</v>
      </c>
      <c r="C95" s="106" t="str">
        <f>PLANTILLA!C98</f>
        <v/>
      </c>
      <c r="D95" s="105" t="str">
        <f>PLANTILLA!D98</f>
        <v/>
      </c>
      <c r="O95" s="175"/>
    </row>
    <row r="96" ht="15.75" customHeight="1">
      <c r="A96" s="171" t="str">
        <f>PLANTILLA!A99</f>
        <v>In</v>
      </c>
      <c r="B96" s="148" t="str">
        <f>PLANTILLA!B99</f>
        <v>Lápiz</v>
      </c>
      <c r="C96" s="106">
        <f>PLANTILLA!C99</f>
        <v>1</v>
      </c>
      <c r="D96" s="105" t="str">
        <f>PLANTILLA!D99</f>
        <v>pza</v>
      </c>
      <c r="E96" s="172">
        <f t="shared" ref="E96:M96" si="88">IF(ISNA(INDEX(INDIRECT(E$3&amp;"!$J:$J"),MATCH($B96,INDIRECT(E$3&amp;"!$B:$B"),0),1)),0,INDEX(INDIRECT(E$3&amp;"!$J:$J"),MATCH($B96,INDIRECT(E$3&amp;"!$B:$B"),0),1))</f>
        <v>0</v>
      </c>
      <c r="F96" s="172">
        <f t="shared" si="88"/>
        <v>0</v>
      </c>
      <c r="G96" s="172">
        <f t="shared" si="88"/>
        <v>0</v>
      </c>
      <c r="H96" s="172">
        <f t="shared" si="88"/>
        <v>8</v>
      </c>
      <c r="I96" s="172">
        <f t="shared" si="88"/>
        <v>8</v>
      </c>
      <c r="J96" s="172">
        <f t="shared" si="88"/>
        <v>0</v>
      </c>
      <c r="K96" s="172">
        <f t="shared" si="88"/>
        <v>0</v>
      </c>
      <c r="L96" s="172">
        <f t="shared" si="88"/>
        <v>0</v>
      </c>
      <c r="M96" s="172">
        <f t="shared" si="88"/>
        <v>0</v>
      </c>
      <c r="O96" s="174">
        <f t="shared" ref="O96:O105" si="90">SUMIF(E$1:N$1,TRUE,E96:N96)</f>
        <v>8</v>
      </c>
    </row>
    <row r="97" ht="15.75" customHeight="1">
      <c r="A97" s="171" t="str">
        <f>PLANTILLA!A100</f>
        <v>In</v>
      </c>
      <c r="B97" s="148" t="str">
        <f>PLANTILLA!B100</f>
        <v>Goma</v>
      </c>
      <c r="C97" s="106">
        <f>PLANTILLA!C100</f>
        <v>1</v>
      </c>
      <c r="D97" s="105" t="str">
        <f>PLANTILLA!D100</f>
        <v>pza</v>
      </c>
      <c r="E97" s="172">
        <f t="shared" ref="E97:M97" si="89">IF(ISNA(INDEX(INDIRECT(E$3&amp;"!$J:$J"),MATCH($B97,INDIRECT(E$3&amp;"!$B:$B"),0),1)),0,INDEX(INDIRECT(E$3&amp;"!$J:$J"),MATCH($B97,INDIRECT(E$3&amp;"!$B:$B"),0),1))</f>
        <v>0</v>
      </c>
      <c r="F97" s="172">
        <f t="shared" si="89"/>
        <v>0</v>
      </c>
      <c r="G97" s="172">
        <f t="shared" si="89"/>
        <v>0</v>
      </c>
      <c r="H97" s="172">
        <f t="shared" si="89"/>
        <v>8</v>
      </c>
      <c r="I97" s="172">
        <f t="shared" si="89"/>
        <v>8</v>
      </c>
      <c r="J97" s="172">
        <f t="shared" si="89"/>
        <v>0</v>
      </c>
      <c r="K97" s="172">
        <f t="shared" si="89"/>
        <v>0</v>
      </c>
      <c r="L97" s="172">
        <f t="shared" si="89"/>
        <v>0</v>
      </c>
      <c r="M97" s="172">
        <f t="shared" si="89"/>
        <v>0</v>
      </c>
      <c r="O97" s="174">
        <f t="shared" si="90"/>
        <v>8</v>
      </c>
    </row>
    <row r="98" ht="15.75" customHeight="1">
      <c r="A98" s="171" t="str">
        <f>PLANTILLA!A101</f>
        <v>In</v>
      </c>
      <c r="B98" s="148" t="str">
        <f>PLANTILLA!B101</f>
        <v>Sacapuntas</v>
      </c>
      <c r="C98" s="106">
        <f>PLANTILLA!C101</f>
        <v>1</v>
      </c>
      <c r="D98" s="105" t="str">
        <f>PLANTILLA!D101</f>
        <v>pza</v>
      </c>
      <c r="E98" s="172">
        <f t="shared" ref="E98:M98" si="91">IF(ISNA(INDEX(INDIRECT(E$3&amp;"!$J:$J"),MATCH($B98,INDIRECT(E$3&amp;"!$B:$B"),0),1)),0,INDEX(INDIRECT(E$3&amp;"!$J:$J"),MATCH($B98,INDIRECT(E$3&amp;"!$B:$B"),0),1))</f>
        <v>0</v>
      </c>
      <c r="F98" s="172">
        <f t="shared" si="91"/>
        <v>0</v>
      </c>
      <c r="G98" s="172">
        <f t="shared" si="91"/>
        <v>0</v>
      </c>
      <c r="H98" s="172">
        <f t="shared" si="91"/>
        <v>8</v>
      </c>
      <c r="I98" s="172">
        <f t="shared" si="91"/>
        <v>8</v>
      </c>
      <c r="J98" s="172">
        <f t="shared" si="91"/>
        <v>0</v>
      </c>
      <c r="K98" s="172">
        <f t="shared" si="91"/>
        <v>0</v>
      </c>
      <c r="L98" s="172">
        <f t="shared" si="91"/>
        <v>0</v>
      </c>
      <c r="M98" s="172">
        <f t="shared" si="91"/>
        <v>0</v>
      </c>
      <c r="O98" s="174">
        <f t="shared" si="90"/>
        <v>8</v>
      </c>
    </row>
    <row r="99" ht="15.75" hidden="1" customHeight="1">
      <c r="A99" s="171" t="str">
        <f>PLANTILLA!A102</f>
        <v>In</v>
      </c>
      <c r="B99" s="148" t="str">
        <f>PLANTILLA!B102</f>
        <v>Bolígrafo</v>
      </c>
      <c r="C99" s="106">
        <f>PLANTILLA!C102</f>
        <v>1</v>
      </c>
      <c r="D99" s="105" t="str">
        <f>PLANTILLA!D102</f>
        <v>pza</v>
      </c>
      <c r="E99" s="172">
        <f t="shared" ref="E99:M99" si="92">IF(ISNA(INDEX(INDIRECT(E$3&amp;"!$J:$J"),MATCH($B99,INDIRECT(E$3&amp;"!$B:$B"),0),1)),0,INDEX(INDIRECT(E$3&amp;"!$J:$J"),MATCH($B99,INDIRECT(E$3&amp;"!$B:$B"),0),1))</f>
        <v>0</v>
      </c>
      <c r="F99" s="172">
        <f t="shared" si="92"/>
        <v>0</v>
      </c>
      <c r="G99" s="172">
        <f t="shared" si="92"/>
        <v>0</v>
      </c>
      <c r="H99" s="172">
        <f t="shared" si="92"/>
        <v>0</v>
      </c>
      <c r="I99" s="172">
        <f t="shared" si="92"/>
        <v>0</v>
      </c>
      <c r="J99" s="172">
        <f t="shared" si="92"/>
        <v>0</v>
      </c>
      <c r="K99" s="172">
        <f t="shared" si="92"/>
        <v>0</v>
      </c>
      <c r="L99" s="172">
        <f t="shared" si="92"/>
        <v>0</v>
      </c>
      <c r="M99" s="172">
        <f t="shared" si="92"/>
        <v>0</v>
      </c>
      <c r="O99" s="174">
        <f t="shared" si="90"/>
        <v>0</v>
      </c>
    </row>
    <row r="100" ht="15.75" hidden="1" customHeight="1">
      <c r="A100" s="171" t="str">
        <f>PLANTILLA!A103</f>
        <v>In</v>
      </c>
      <c r="B100" s="148" t="str">
        <f>PLANTILLA!B103</f>
        <v>Tijeras</v>
      </c>
      <c r="C100" s="106">
        <f>PLANTILLA!C103</f>
        <v>1</v>
      </c>
      <c r="D100" s="105" t="str">
        <f>PLANTILLA!D103</f>
        <v>pza</v>
      </c>
      <c r="E100" s="172">
        <f t="shared" ref="E100:M100" si="93">IF(ISNA(INDEX(INDIRECT(E$3&amp;"!$J:$J"),MATCH($B100,INDIRECT(E$3&amp;"!$B:$B"),0),1)),0,INDEX(INDIRECT(E$3&amp;"!$J:$J"),MATCH($B100,INDIRECT(E$3&amp;"!$B:$B"),0),1))</f>
        <v>0</v>
      </c>
      <c r="F100" s="172">
        <f t="shared" si="93"/>
        <v>0</v>
      </c>
      <c r="G100" s="172">
        <f t="shared" si="93"/>
        <v>0</v>
      </c>
      <c r="H100" s="172">
        <f t="shared" si="93"/>
        <v>0</v>
      </c>
      <c r="I100" s="172">
        <f t="shared" si="93"/>
        <v>0</v>
      </c>
      <c r="J100" s="172">
        <f t="shared" si="93"/>
        <v>0</v>
      </c>
      <c r="K100" s="172">
        <f t="shared" si="93"/>
        <v>0</v>
      </c>
      <c r="L100" s="172">
        <f t="shared" si="93"/>
        <v>0</v>
      </c>
      <c r="M100" s="172">
        <f t="shared" si="93"/>
        <v>0</v>
      </c>
      <c r="O100" s="174">
        <f t="shared" si="90"/>
        <v>0</v>
      </c>
    </row>
    <row r="101" ht="15.75" hidden="1" customHeight="1">
      <c r="A101" s="171" t="str">
        <f>PLANTILLA!A104</f>
        <v>In</v>
      </c>
      <c r="B101" s="148" t="str">
        <f>PLANTILLA!B104</f>
        <v>Pegamento en barra (Pritt) de 8 g</v>
      </c>
      <c r="C101" s="106">
        <f>PLANTILLA!C104</f>
        <v>1</v>
      </c>
      <c r="D101" s="105" t="str">
        <f>PLANTILLA!D104</f>
        <v>pza</v>
      </c>
      <c r="E101" s="172">
        <f t="shared" ref="E101:M101" si="94">IF(ISNA(INDEX(INDIRECT(E$3&amp;"!$J:$J"),MATCH($B101,INDIRECT(E$3&amp;"!$B:$B"),0),1)),0,INDEX(INDIRECT(E$3&amp;"!$J:$J"),MATCH($B101,INDIRECT(E$3&amp;"!$B:$B"),0),1))</f>
        <v>0</v>
      </c>
      <c r="F101" s="172">
        <f t="shared" si="94"/>
        <v>0</v>
      </c>
      <c r="G101" s="172">
        <f t="shared" si="94"/>
        <v>0</v>
      </c>
      <c r="H101" s="172">
        <f t="shared" si="94"/>
        <v>0</v>
      </c>
      <c r="I101" s="172">
        <f t="shared" si="94"/>
        <v>0</v>
      </c>
      <c r="J101" s="172">
        <f t="shared" si="94"/>
        <v>0</v>
      </c>
      <c r="K101" s="172">
        <f t="shared" si="94"/>
        <v>0</v>
      </c>
      <c r="L101" s="172">
        <f t="shared" si="94"/>
        <v>0</v>
      </c>
      <c r="M101" s="172">
        <f t="shared" si="94"/>
        <v>10</v>
      </c>
      <c r="O101" s="174">
        <f t="shared" si="90"/>
        <v>0</v>
      </c>
    </row>
    <row r="102" ht="15.75" hidden="1" customHeight="1">
      <c r="A102" s="171" t="str">
        <f>PLANTILLA!A105</f>
        <v>In</v>
      </c>
      <c r="B102" s="148" t="str">
        <f>PLANTILLA!B105</f>
        <v>Caja de 12 colores de madera</v>
      </c>
      <c r="C102" s="106">
        <f>PLANTILLA!C105</f>
        <v>1</v>
      </c>
      <c r="D102" s="105" t="str">
        <f>PLANTILLA!D105</f>
        <v>caja</v>
      </c>
      <c r="E102" s="172">
        <f t="shared" ref="E102:M102" si="95">IF(ISNA(INDEX(INDIRECT(E$3&amp;"!$J:$J"),MATCH($B102,INDIRECT(E$3&amp;"!$B:$B"),0),1)),0,INDEX(INDIRECT(E$3&amp;"!$J:$J"),MATCH($B102,INDIRECT(E$3&amp;"!$B:$B"),0),1))</f>
        <v>0</v>
      </c>
      <c r="F102" s="172">
        <f t="shared" si="95"/>
        <v>0</v>
      </c>
      <c r="G102" s="172">
        <f t="shared" si="95"/>
        <v>0</v>
      </c>
      <c r="H102" s="172">
        <f t="shared" si="95"/>
        <v>0</v>
      </c>
      <c r="I102" s="172">
        <f t="shared" si="95"/>
        <v>0</v>
      </c>
      <c r="J102" s="172">
        <f t="shared" si="95"/>
        <v>0</v>
      </c>
      <c r="K102" s="172">
        <f t="shared" si="95"/>
        <v>0</v>
      </c>
      <c r="L102" s="172">
        <f t="shared" si="95"/>
        <v>0</v>
      </c>
      <c r="M102" s="172">
        <f t="shared" si="95"/>
        <v>0</v>
      </c>
      <c r="O102" s="174">
        <f t="shared" si="90"/>
        <v>0</v>
      </c>
    </row>
    <row r="103" ht="15.75" hidden="1" customHeight="1">
      <c r="A103" s="171" t="str">
        <f>PLANTILLA!A106</f>
        <v>In</v>
      </c>
      <c r="B103" s="148" t="str">
        <f>PLANTILLA!B106</f>
        <v>Plumón marcador permanente punto fino (Sharpie)</v>
      </c>
      <c r="C103" s="106">
        <f>PLANTILLA!C106</f>
        <v>1</v>
      </c>
      <c r="D103" s="105" t="str">
        <f>PLANTILLA!D106</f>
        <v>pza</v>
      </c>
      <c r="E103" s="172">
        <f t="shared" ref="E103:M103" si="96">IF(ISNA(INDEX(INDIRECT(E$3&amp;"!$J:$J"),MATCH($B103,INDIRECT(E$3&amp;"!$B:$B"),0),1)),0,INDEX(INDIRECT(E$3&amp;"!$J:$J"),MATCH($B103,INDIRECT(E$3&amp;"!$B:$B"),0),1))</f>
        <v>0</v>
      </c>
      <c r="F103" s="172">
        <f t="shared" si="96"/>
        <v>0</v>
      </c>
      <c r="G103" s="172">
        <f t="shared" si="96"/>
        <v>0</v>
      </c>
      <c r="H103" s="172">
        <f t="shared" si="96"/>
        <v>8</v>
      </c>
      <c r="I103" s="172">
        <f t="shared" si="96"/>
        <v>0</v>
      </c>
      <c r="J103" s="172">
        <f t="shared" si="96"/>
        <v>0</v>
      </c>
      <c r="K103" s="172">
        <f t="shared" si="96"/>
        <v>0</v>
      </c>
      <c r="L103" s="172">
        <f t="shared" si="96"/>
        <v>0</v>
      </c>
      <c r="M103" s="172">
        <f t="shared" si="96"/>
        <v>0</v>
      </c>
      <c r="O103" s="174">
        <f t="shared" si="90"/>
        <v>0</v>
      </c>
    </row>
    <row r="104" ht="15.75" customHeight="1">
      <c r="A104" s="171" t="str">
        <f>PLANTILLA!A107</f>
        <v>In</v>
      </c>
      <c r="B104" s="148" t="str">
        <f>PLANTILLA!B107</f>
        <v>Juego de geometría (regla, escuadra 45°,  escuadra 60°, 1 compás, transportador) </v>
      </c>
      <c r="C104" s="106">
        <f>PLANTILLA!C107</f>
        <v>1</v>
      </c>
      <c r="D104" s="105" t="str">
        <f>PLANTILLA!D107</f>
        <v>juego</v>
      </c>
      <c r="E104" s="172">
        <f t="shared" ref="E104:M104" si="97">IF(ISNA(INDEX(INDIRECT(E$3&amp;"!$J:$J"),MATCH($B104,INDIRECT(E$3&amp;"!$B:$B"),0),1)),0,INDEX(INDIRECT(E$3&amp;"!$J:$J"),MATCH($B104,INDIRECT(E$3&amp;"!$B:$B"),0),1))</f>
        <v>0</v>
      </c>
      <c r="F104" s="172">
        <f t="shared" si="97"/>
        <v>0</v>
      </c>
      <c r="G104" s="172">
        <f t="shared" si="97"/>
        <v>0</v>
      </c>
      <c r="H104" s="172">
        <f t="shared" si="97"/>
        <v>8</v>
      </c>
      <c r="I104" s="172">
        <f t="shared" si="97"/>
        <v>8</v>
      </c>
      <c r="J104" s="172">
        <f t="shared" si="97"/>
        <v>0</v>
      </c>
      <c r="K104" s="172">
        <f t="shared" si="97"/>
        <v>0</v>
      </c>
      <c r="L104" s="172">
        <f t="shared" si="97"/>
        <v>0</v>
      </c>
      <c r="M104" s="172">
        <f t="shared" si="97"/>
        <v>0</v>
      </c>
      <c r="O104" s="174">
        <f t="shared" si="90"/>
        <v>8</v>
      </c>
    </row>
    <row r="105" ht="15.75" hidden="1" customHeight="1">
      <c r="A105" s="171" t="str">
        <f>PLANTILLA!A108</f>
        <v/>
      </c>
      <c r="B105" s="171" t="str">
        <f>PLANTILLA!B108</f>
        <v/>
      </c>
      <c r="C105" s="106" t="str">
        <f>PLANTILLA!C108</f>
        <v/>
      </c>
      <c r="D105" s="105" t="str">
        <f>PLANTILLA!D108</f>
        <v/>
      </c>
      <c r="E105" s="154"/>
      <c r="F105" s="154"/>
      <c r="G105" s="154"/>
      <c r="H105" s="154"/>
      <c r="I105" s="154"/>
      <c r="J105" s="154"/>
      <c r="K105" s="154"/>
      <c r="L105" s="154"/>
      <c r="M105" s="154"/>
      <c r="O105" s="174">
        <f t="shared" si="90"/>
        <v>0</v>
      </c>
    </row>
    <row r="106" ht="15.75" customHeight="1">
      <c r="A106" s="171" t="str">
        <f>PLANTILLA!A109</f>
        <v/>
      </c>
      <c r="B106" s="148" t="str">
        <f>PLANTILLA!B109</f>
        <v>EXTRAS</v>
      </c>
      <c r="C106" s="106" t="str">
        <f>PLANTILLA!C109</f>
        <v/>
      </c>
      <c r="D106" s="105" t="str">
        <f>PLANTILLA!D109</f>
        <v/>
      </c>
      <c r="O106" s="175"/>
    </row>
    <row r="107" ht="15.75" hidden="1" customHeight="1">
      <c r="A107" s="171" t="str">
        <f>PLANTILLA!A110</f>
        <v>Co</v>
      </c>
      <c r="B107" s="148" t="str">
        <f>PLANTILLA!B110</f>
        <v>1 paquete de 100 mondadientes </v>
      </c>
      <c r="C107" s="106">
        <f>PLANTILLA!C110</f>
        <v>1</v>
      </c>
      <c r="D107" s="105" t="str">
        <f>PLANTILLA!D110</f>
        <v>pza</v>
      </c>
      <c r="E107" s="172">
        <f t="shared" ref="E107:M107" si="98">IF(ISNA(INDEX(INDIRECT(E$3&amp;"!$J:$J"),MATCH($B107,INDIRECT(E$3&amp;"!$B:$B"),0),1)),0,INDEX(INDIRECT(E$3&amp;"!$J:$J"),MATCH($B107,INDIRECT(E$3&amp;"!$B:$B"),0),1))</f>
        <v>0</v>
      </c>
      <c r="F107" s="172">
        <f t="shared" si="98"/>
        <v>0</v>
      </c>
      <c r="G107" s="172">
        <f t="shared" si="98"/>
        <v>0</v>
      </c>
      <c r="H107" s="172">
        <f t="shared" si="98"/>
        <v>0</v>
      </c>
      <c r="I107" s="172">
        <f t="shared" si="98"/>
        <v>0</v>
      </c>
      <c r="J107" s="172">
        <f t="shared" si="98"/>
        <v>0</v>
      </c>
      <c r="K107" s="172">
        <f t="shared" si="98"/>
        <v>0</v>
      </c>
      <c r="L107" s="172">
        <f t="shared" si="98"/>
        <v>0</v>
      </c>
      <c r="M107" s="172">
        <f t="shared" si="98"/>
        <v>0</v>
      </c>
      <c r="O107" s="174">
        <f t="shared" ref="O107:O123" si="100">SUMIF(E$1:N$1,TRUE,E107:N107)</f>
        <v>0</v>
      </c>
    </row>
    <row r="108" ht="15.75" hidden="1" customHeight="1">
      <c r="A108" s="171" t="str">
        <f>PLANTILLA!A111</f>
        <v>Co</v>
      </c>
      <c r="B108" s="148" t="str">
        <f>PLANTILLA!B111</f>
        <v>Pila CR2032 tipo moneda</v>
      </c>
      <c r="C108" s="106">
        <f>PLANTILLA!C111</f>
        <v>1</v>
      </c>
      <c r="D108" s="105" t="str">
        <f>PLANTILLA!D111</f>
        <v>pza</v>
      </c>
      <c r="E108" s="172">
        <f t="shared" ref="E108:M108" si="99">IF(ISNA(INDEX(INDIRECT(E$3&amp;"!$J:$J"),MATCH($B108,INDIRECT(E$3&amp;"!$B:$B"),0),1)),0,INDEX(INDIRECT(E$3&amp;"!$J:$J"),MATCH($B108,INDIRECT(E$3&amp;"!$B:$B"),0),1))</f>
        <v>0</v>
      </c>
      <c r="F108" s="172">
        <f t="shared" si="99"/>
        <v>0</v>
      </c>
      <c r="G108" s="172">
        <f t="shared" si="99"/>
        <v>0</v>
      </c>
      <c r="H108" s="172">
        <f t="shared" si="99"/>
        <v>0</v>
      </c>
      <c r="I108" s="172">
        <f t="shared" si="99"/>
        <v>0</v>
      </c>
      <c r="J108" s="172">
        <f t="shared" si="99"/>
        <v>0</v>
      </c>
      <c r="K108" s="172">
        <f t="shared" si="99"/>
        <v>0</v>
      </c>
      <c r="L108" s="172">
        <f t="shared" si="99"/>
        <v>0</v>
      </c>
      <c r="M108" s="172">
        <f t="shared" si="99"/>
        <v>0</v>
      </c>
      <c r="O108" s="174">
        <f t="shared" si="100"/>
        <v>0</v>
      </c>
    </row>
    <row r="109" ht="15.75" hidden="1" customHeight="1">
      <c r="A109" s="171" t="str">
        <f>PLANTILLA!A113</f>
        <v>Co</v>
      </c>
      <c r="B109" s="148" t="str">
        <f>PLANTILLA!B113</f>
        <v>Sal de mesa</v>
      </c>
      <c r="C109" s="106">
        <f>PLANTILLA!C113</f>
        <v>1</v>
      </c>
      <c r="D109" s="105" t="str">
        <f>PLANTILLA!D113</f>
        <v>bolsita</v>
      </c>
      <c r="E109" s="172">
        <f t="shared" ref="E109:M109" si="101">IF(ISNA(INDEX(INDIRECT(E$3&amp;"!$J:$J"),MATCH($B109,INDIRECT(E$3&amp;"!$B:$B"),0),1)),0,INDEX(INDIRECT(E$3&amp;"!$J:$J"),MATCH($B109,INDIRECT(E$3&amp;"!$B:$B"),0),1))</f>
        <v>0</v>
      </c>
      <c r="F109" s="172">
        <f t="shared" si="101"/>
        <v>0</v>
      </c>
      <c r="G109" s="172">
        <f t="shared" si="101"/>
        <v>0</v>
      </c>
      <c r="H109" s="172">
        <f t="shared" si="101"/>
        <v>0</v>
      </c>
      <c r="I109" s="172">
        <f t="shared" si="101"/>
        <v>0</v>
      </c>
      <c r="J109" s="172">
        <f t="shared" si="101"/>
        <v>0</v>
      </c>
      <c r="K109" s="172">
        <f t="shared" si="101"/>
        <v>0</v>
      </c>
      <c r="L109" s="172">
        <f t="shared" si="101"/>
        <v>0</v>
      </c>
      <c r="M109" s="172">
        <f t="shared" si="101"/>
        <v>0</v>
      </c>
      <c r="O109" s="174">
        <f t="shared" si="100"/>
        <v>0</v>
      </c>
    </row>
    <row r="110" ht="15.75" hidden="1" customHeight="1">
      <c r="A110" s="171" t="str">
        <f>PLANTILLA!A114</f>
        <v>Co</v>
      </c>
      <c r="B110" s="148" t="str">
        <f>PLANTILLA!B114</f>
        <v>manzana</v>
      </c>
      <c r="C110" s="106">
        <f>PLANTILLA!C114</f>
        <v>1</v>
      </c>
      <c r="D110" s="105" t="str">
        <f>PLANTILLA!D114</f>
        <v>pza</v>
      </c>
      <c r="E110" s="172">
        <f t="shared" ref="E110:M110" si="102">IF(ISNA(INDEX(INDIRECT(E$3&amp;"!$J:$J"),MATCH($B110,INDIRECT(E$3&amp;"!$B:$B"),0),1)),0,INDEX(INDIRECT(E$3&amp;"!$J:$J"),MATCH($B110,INDIRECT(E$3&amp;"!$B:$B"),0),1))</f>
        <v>0</v>
      </c>
      <c r="F110" s="172">
        <f t="shared" si="102"/>
        <v>0</v>
      </c>
      <c r="G110" s="172">
        <f t="shared" si="102"/>
        <v>0</v>
      </c>
      <c r="H110" s="172">
        <f t="shared" si="102"/>
        <v>0</v>
      </c>
      <c r="I110" s="172">
        <f t="shared" si="102"/>
        <v>0</v>
      </c>
      <c r="J110" s="172">
        <f t="shared" si="102"/>
        <v>0</v>
      </c>
      <c r="K110" s="172">
        <f t="shared" si="102"/>
        <v>0</v>
      </c>
      <c r="L110" s="172">
        <f t="shared" si="102"/>
        <v>0</v>
      </c>
      <c r="M110" s="172">
        <f t="shared" si="102"/>
        <v>0</v>
      </c>
      <c r="O110" s="174">
        <f t="shared" si="100"/>
        <v>0</v>
      </c>
    </row>
    <row r="111" ht="15.75" hidden="1" customHeight="1">
      <c r="A111" s="171" t="str">
        <f>PLANTILLA!A120</f>
        <v>Co</v>
      </c>
      <c r="B111" s="148" t="str">
        <f>PLANTILLA!B120</f>
        <v>Pintura acrilica negra</v>
      </c>
      <c r="C111" s="106">
        <f>PLANTILLA!C120</f>
        <v>1</v>
      </c>
      <c r="D111" s="105" t="str">
        <f>PLANTILLA!D120</f>
        <v>pza</v>
      </c>
      <c r="E111" s="172">
        <f t="shared" ref="E111:M111" si="103">IF(ISNA(INDEX(INDIRECT(E$3&amp;"!$J:$J"),MATCH($B111,INDIRECT(E$3&amp;"!$B:$B"),0),1)),0,INDEX(INDIRECT(E$3&amp;"!$J:$J"),MATCH($B111,INDIRECT(E$3&amp;"!$B:$B"),0),1))</f>
        <v>0</v>
      </c>
      <c r="F111" s="172">
        <f t="shared" si="103"/>
        <v>0</v>
      </c>
      <c r="G111" s="172">
        <f t="shared" si="103"/>
        <v>0</v>
      </c>
      <c r="H111" s="172">
        <f t="shared" si="103"/>
        <v>0</v>
      </c>
      <c r="I111" s="172">
        <f t="shared" si="103"/>
        <v>0</v>
      </c>
      <c r="J111" s="172">
        <f t="shared" si="103"/>
        <v>0</v>
      </c>
      <c r="K111" s="172">
        <f t="shared" si="103"/>
        <v>0</v>
      </c>
      <c r="L111" s="172">
        <f t="shared" si="103"/>
        <v>0</v>
      </c>
      <c r="M111" s="172">
        <f t="shared" si="103"/>
        <v>0</v>
      </c>
      <c r="O111" s="174">
        <f t="shared" si="100"/>
        <v>0</v>
      </c>
    </row>
    <row r="112" ht="15.75" hidden="1" customHeight="1">
      <c r="A112" s="171" t="str">
        <f>PLANTILLA!A127</f>
        <v>Co</v>
      </c>
      <c r="B112" s="148" t="str">
        <f>PLANTILLA!B127</f>
        <v>Vaselina</v>
      </c>
      <c r="C112" s="106">
        <f>PLANTILLA!C127</f>
        <v>1</v>
      </c>
      <c r="D112" s="105" t="str">
        <f>PLANTILLA!D127</f>
        <v>pza</v>
      </c>
      <c r="E112" s="172">
        <f t="shared" ref="E112:M112" si="104">IF(ISNA(INDEX(INDIRECT(E$3&amp;"!$J:$J"),MATCH($B112,INDIRECT(E$3&amp;"!$B:$B"),0),1)),0,INDEX(INDIRECT(E$3&amp;"!$J:$J"),MATCH($B112,INDIRECT(E$3&amp;"!$B:$B"),0),1))</f>
        <v>0</v>
      </c>
      <c r="F112" s="172">
        <f t="shared" si="104"/>
        <v>0</v>
      </c>
      <c r="G112" s="172">
        <f t="shared" si="104"/>
        <v>0</v>
      </c>
      <c r="H112" s="172">
        <f t="shared" si="104"/>
        <v>0</v>
      </c>
      <c r="I112" s="172">
        <f t="shared" si="104"/>
        <v>0</v>
      </c>
      <c r="J112" s="172">
        <f t="shared" si="104"/>
        <v>0</v>
      </c>
      <c r="K112" s="172">
        <f t="shared" si="104"/>
        <v>0</v>
      </c>
      <c r="L112" s="172">
        <f t="shared" si="104"/>
        <v>0</v>
      </c>
      <c r="M112" s="172">
        <f t="shared" si="104"/>
        <v>0</v>
      </c>
      <c r="O112" s="174">
        <f t="shared" si="100"/>
        <v>0</v>
      </c>
    </row>
    <row r="113" ht="15.75" hidden="1" customHeight="1">
      <c r="A113" s="171" t="str">
        <f>PLANTILLA!A131</f>
        <v>Co</v>
      </c>
      <c r="B113" s="148" t="str">
        <f>PLANTILLA!B131</f>
        <v>Papel albanene</v>
      </c>
      <c r="C113" s="106">
        <f>PLANTILLA!C131</f>
        <v>1</v>
      </c>
      <c r="D113" s="105" t="str">
        <f>PLANTILLA!D131</f>
        <v>hoja</v>
      </c>
      <c r="E113" s="172">
        <f t="shared" ref="E113:M113" si="105">IF(ISNA(INDEX(INDIRECT(E$3&amp;"!$J:$J"),MATCH($B113,INDIRECT(E$3&amp;"!$B:$B"),0),1)),0,INDEX(INDIRECT(E$3&amp;"!$J:$J"),MATCH($B113,INDIRECT(E$3&amp;"!$B:$B"),0),1))</f>
        <v>0</v>
      </c>
      <c r="F113" s="172">
        <f t="shared" si="105"/>
        <v>0</v>
      </c>
      <c r="G113" s="172">
        <f t="shared" si="105"/>
        <v>0</v>
      </c>
      <c r="H113" s="172">
        <f t="shared" si="105"/>
        <v>0</v>
      </c>
      <c r="I113" s="172">
        <f t="shared" si="105"/>
        <v>0</v>
      </c>
      <c r="J113" s="172">
        <f t="shared" si="105"/>
        <v>0</v>
      </c>
      <c r="K113" s="172">
        <f t="shared" si="105"/>
        <v>0</v>
      </c>
      <c r="L113" s="172">
        <f t="shared" si="105"/>
        <v>0</v>
      </c>
      <c r="M113" s="172">
        <f t="shared" si="105"/>
        <v>0</v>
      </c>
      <c r="O113" s="174">
        <f t="shared" si="100"/>
        <v>0</v>
      </c>
    </row>
    <row r="114" ht="15.75" hidden="1" customHeight="1">
      <c r="A114" s="171" t="str">
        <f>PLANTILLA!A135</f>
        <v>Co</v>
      </c>
      <c r="B114" s="148" t="str">
        <f>PLANTILLA!B135</f>
        <v>Harina</v>
      </c>
      <c r="C114" s="106">
        <f>PLANTILLA!C135</f>
        <v>1</v>
      </c>
      <c r="D114" s="105" t="str">
        <f>PLANTILLA!D135</f>
        <v>pza</v>
      </c>
      <c r="E114" s="172">
        <f t="shared" ref="E114:M114" si="106">IF(ISNA(INDEX(INDIRECT(E$3&amp;"!$J:$J"),MATCH($B114,INDIRECT(E$3&amp;"!$B:$B"),0),1)),0,INDEX(INDIRECT(E$3&amp;"!$J:$J"),MATCH($B114,INDIRECT(E$3&amp;"!$B:$B"),0),1))</f>
        <v>0</v>
      </c>
      <c r="F114" s="172">
        <f t="shared" si="106"/>
        <v>0</v>
      </c>
      <c r="G114" s="172">
        <f t="shared" si="106"/>
        <v>0</v>
      </c>
      <c r="H114" s="172">
        <f t="shared" si="106"/>
        <v>0</v>
      </c>
      <c r="I114" s="172">
        <f t="shared" si="106"/>
        <v>0</v>
      </c>
      <c r="J114" s="172">
        <f t="shared" si="106"/>
        <v>0</v>
      </c>
      <c r="K114" s="172">
        <f t="shared" si="106"/>
        <v>0</v>
      </c>
      <c r="L114" s="172">
        <f t="shared" si="106"/>
        <v>0</v>
      </c>
      <c r="M114" s="172">
        <f t="shared" si="106"/>
        <v>0</v>
      </c>
      <c r="O114" s="174">
        <f t="shared" si="100"/>
        <v>0</v>
      </c>
    </row>
    <row r="115" ht="15.75" hidden="1" customHeight="1">
      <c r="A115" s="171" t="str">
        <f>PLANTILLA!A139</f>
        <v>Co</v>
      </c>
      <c r="B115" s="148" t="str">
        <f>PLANTILLA!B139</f>
        <v>Resistencia 220 ohms</v>
      </c>
      <c r="C115" s="106">
        <f>PLANTILLA!C139</f>
        <v>1</v>
      </c>
      <c r="D115" s="105" t="str">
        <f>PLANTILLA!D139</f>
        <v>pza</v>
      </c>
      <c r="E115" s="172">
        <f t="shared" ref="E115:M115" si="107">IF(ISNA(INDEX(INDIRECT(E$3&amp;"!$J:$J"),MATCH($B115,INDIRECT(E$3&amp;"!$B:$B"),0),1)),0,INDEX(INDIRECT(E$3&amp;"!$J:$J"),MATCH($B115,INDIRECT(E$3&amp;"!$B:$B"),0),1))</f>
        <v>8</v>
      </c>
      <c r="F115" s="172">
        <f t="shared" si="107"/>
        <v>16</v>
      </c>
      <c r="G115" s="172">
        <f t="shared" si="107"/>
        <v>0</v>
      </c>
      <c r="H115" s="172">
        <f t="shared" si="107"/>
        <v>0</v>
      </c>
      <c r="I115" s="172">
        <f t="shared" si="107"/>
        <v>0</v>
      </c>
      <c r="J115" s="172">
        <f t="shared" si="107"/>
        <v>0</v>
      </c>
      <c r="K115" s="172">
        <f t="shared" si="107"/>
        <v>0</v>
      </c>
      <c r="L115" s="172">
        <f t="shared" si="107"/>
        <v>0</v>
      </c>
      <c r="M115" s="172">
        <f t="shared" si="107"/>
        <v>0</v>
      </c>
      <c r="O115" s="174">
        <f t="shared" si="100"/>
        <v>0</v>
      </c>
    </row>
    <row r="116" ht="15.75" customHeight="1">
      <c r="A116" s="171" t="str">
        <f>PLANTILLA!A141</f>
        <v>Co</v>
      </c>
      <c r="B116" s="148" t="str">
        <f>PLANTILLA!B141</f>
        <v>Fotoresistencia</v>
      </c>
      <c r="C116" s="106">
        <f>PLANTILLA!C141</f>
        <v>1</v>
      </c>
      <c r="D116" s="105" t="str">
        <f>PLANTILLA!D141</f>
        <v>pza</v>
      </c>
      <c r="E116" s="172">
        <f t="shared" ref="E116:M116" si="108">IF(ISNA(INDEX(INDIRECT(E$3&amp;"!$J:$J"),MATCH($B116,INDIRECT(E$3&amp;"!$B:$B"),0),1)),0,INDEX(INDIRECT(E$3&amp;"!$J:$J"),MATCH($B116,INDIRECT(E$3&amp;"!$B:$B"),0),1))</f>
        <v>0</v>
      </c>
      <c r="F116" s="172">
        <f t="shared" si="108"/>
        <v>2</v>
      </c>
      <c r="G116" s="172">
        <f t="shared" si="108"/>
        <v>0</v>
      </c>
      <c r="H116" s="172">
        <f t="shared" si="108"/>
        <v>0</v>
      </c>
      <c r="I116" s="172">
        <f t="shared" si="108"/>
        <v>0</v>
      </c>
      <c r="J116" s="172">
        <f t="shared" si="108"/>
        <v>4</v>
      </c>
      <c r="K116" s="172">
        <f t="shared" si="108"/>
        <v>0</v>
      </c>
      <c r="L116" s="172">
        <f t="shared" si="108"/>
        <v>0</v>
      </c>
      <c r="M116" s="172">
        <f t="shared" si="108"/>
        <v>0</v>
      </c>
      <c r="O116" s="174">
        <f t="shared" si="100"/>
        <v>4</v>
      </c>
    </row>
    <row r="117" ht="15.75" hidden="1" customHeight="1">
      <c r="A117" s="171" t="str">
        <f>PLANTILLA!A142</f>
        <v>Co</v>
      </c>
      <c r="B117" s="148" t="str">
        <f>PLANTILLA!B142</f>
        <v>Listón </v>
      </c>
      <c r="C117" s="106">
        <f>PLANTILLA!C142</f>
        <v>1</v>
      </c>
      <c r="D117" s="105" t="str">
        <f>PLANTILLA!D142</f>
        <v>pza</v>
      </c>
      <c r="E117" s="172">
        <f t="shared" ref="E117:M117" si="109">IF(ISNA(INDEX(INDIRECT(E$3&amp;"!$J:$J"),MATCH($B117,INDIRECT(E$3&amp;"!$B:$B"),0),1)),0,INDEX(INDIRECT(E$3&amp;"!$J:$J"),MATCH($B117,INDIRECT(E$3&amp;"!$B:$B"),0),1))</f>
        <v>0</v>
      </c>
      <c r="F117" s="172">
        <f t="shared" si="109"/>
        <v>0</v>
      </c>
      <c r="G117" s="172">
        <f t="shared" si="109"/>
        <v>0</v>
      </c>
      <c r="H117" s="172">
        <f t="shared" si="109"/>
        <v>2</v>
      </c>
      <c r="I117" s="172">
        <f t="shared" si="109"/>
        <v>0</v>
      </c>
      <c r="J117" s="172">
        <f t="shared" si="109"/>
        <v>0</v>
      </c>
      <c r="K117" s="172">
        <f t="shared" si="109"/>
        <v>0</v>
      </c>
      <c r="L117" s="172">
        <f t="shared" si="109"/>
        <v>0</v>
      </c>
      <c r="M117" s="172">
        <f t="shared" si="109"/>
        <v>0</v>
      </c>
      <c r="O117" s="174">
        <f t="shared" si="100"/>
        <v>0</v>
      </c>
    </row>
    <row r="118" ht="15.75" customHeight="1">
      <c r="A118" s="171" t="str">
        <f>PLANTILLA!A143</f>
        <v>Co</v>
      </c>
      <c r="B118" s="148" t="str">
        <f>PLANTILLA!B143</f>
        <v>Push-button </v>
      </c>
      <c r="C118" s="106">
        <f>PLANTILLA!C143</f>
        <v>1</v>
      </c>
      <c r="D118" s="105" t="str">
        <f>PLANTILLA!D143</f>
        <v>pza</v>
      </c>
      <c r="E118" s="172">
        <f t="shared" ref="E118:M118" si="110">IF(ISNA(INDEX(INDIRECT(E$3&amp;"!$J:$J"),MATCH($B118,INDIRECT(E$3&amp;"!$B:$B"),0),1)),0,INDEX(INDIRECT(E$3&amp;"!$J:$J"),MATCH($B118,INDIRECT(E$3&amp;"!$B:$B"),0),1))</f>
        <v>2</v>
      </c>
      <c r="F118" s="172">
        <f t="shared" si="110"/>
        <v>0</v>
      </c>
      <c r="G118" s="172">
        <f t="shared" si="110"/>
        <v>4</v>
      </c>
      <c r="H118" s="172">
        <f t="shared" si="110"/>
        <v>2</v>
      </c>
      <c r="I118" s="172">
        <f t="shared" si="110"/>
        <v>6</v>
      </c>
      <c r="J118" s="172">
        <f t="shared" si="110"/>
        <v>2</v>
      </c>
      <c r="K118" s="172">
        <f t="shared" si="110"/>
        <v>6</v>
      </c>
      <c r="L118" s="172">
        <f t="shared" si="110"/>
        <v>2</v>
      </c>
      <c r="M118" s="172">
        <f t="shared" si="110"/>
        <v>0</v>
      </c>
      <c r="O118" s="174">
        <f t="shared" si="100"/>
        <v>16</v>
      </c>
    </row>
    <row r="119" ht="15.75" customHeight="1">
      <c r="A119" s="171" t="str">
        <f>PLANTILLA!A146</f>
        <v>Co</v>
      </c>
      <c r="B119" s="148" t="str">
        <f>PLANTILLA!B146</f>
        <v>Resistencia 10K ohms</v>
      </c>
      <c r="C119" s="106">
        <f>PLANTILLA!C146</f>
        <v>1</v>
      </c>
      <c r="D119" s="105" t="str">
        <f>PLANTILLA!D146</f>
        <v>pza</v>
      </c>
      <c r="E119" s="172">
        <f t="shared" ref="E119:M119" si="111">IF(ISNA(INDEX(INDIRECT(E$3&amp;"!$J:$J"),MATCH($B119,INDIRECT(E$3&amp;"!$B:$B"),0),1)),0,INDEX(INDIRECT(E$3&amp;"!$J:$J"),MATCH($B119,INDIRECT(E$3&amp;"!$B:$B"),0),1))</f>
        <v>0</v>
      </c>
      <c r="F119" s="172">
        <f t="shared" si="111"/>
        <v>0</v>
      </c>
      <c r="G119" s="172">
        <f t="shared" si="111"/>
        <v>0</v>
      </c>
      <c r="H119" s="172">
        <f t="shared" si="111"/>
        <v>0</v>
      </c>
      <c r="I119" s="172">
        <f t="shared" si="111"/>
        <v>6</v>
      </c>
      <c r="J119" s="172">
        <f t="shared" si="111"/>
        <v>2</v>
      </c>
      <c r="K119" s="172">
        <f t="shared" si="111"/>
        <v>6</v>
      </c>
      <c r="L119" s="172">
        <f t="shared" si="111"/>
        <v>0</v>
      </c>
      <c r="M119" s="172">
        <f t="shared" si="111"/>
        <v>0</v>
      </c>
      <c r="O119" s="174">
        <f t="shared" si="100"/>
        <v>14</v>
      </c>
    </row>
    <row r="120" ht="15.75" customHeight="1">
      <c r="A120" s="171" t="str">
        <f>PLANTILLA!A154</f>
        <v>Co</v>
      </c>
      <c r="B120" s="148" t="str">
        <f>PLANTILLA!B154</f>
        <v>Cable de color rojo</v>
      </c>
      <c r="C120" s="106">
        <f>PLANTILLA!C154</f>
        <v>1</v>
      </c>
      <c r="D120" s="105" t="str">
        <f>PLANTILLA!D154</f>
        <v>metro</v>
      </c>
      <c r="E120" s="172">
        <f t="shared" ref="E120:M120" si="112">IF(ISNA(INDEX(INDIRECT(E$3&amp;"!$J:$J"),MATCH($B120,INDIRECT(E$3&amp;"!$B:$B"),0),1)),0,INDEX(INDIRECT(E$3&amp;"!$J:$J"),MATCH($B120,INDIRECT(E$3&amp;"!$B:$B"),0),1))</f>
        <v>0</v>
      </c>
      <c r="F120" s="172">
        <f t="shared" si="112"/>
        <v>0</v>
      </c>
      <c r="G120" s="172">
        <f t="shared" si="112"/>
        <v>0</v>
      </c>
      <c r="H120" s="172">
        <f t="shared" si="112"/>
        <v>0</v>
      </c>
      <c r="I120" s="172">
        <f t="shared" si="112"/>
        <v>2</v>
      </c>
      <c r="J120" s="172">
        <f t="shared" si="112"/>
        <v>0</v>
      </c>
      <c r="K120" s="172">
        <f t="shared" si="112"/>
        <v>6</v>
      </c>
      <c r="L120" s="172">
        <f t="shared" si="112"/>
        <v>4</v>
      </c>
      <c r="M120" s="172">
        <f t="shared" si="112"/>
        <v>0</v>
      </c>
      <c r="O120" s="174">
        <f t="shared" si="100"/>
        <v>12</v>
      </c>
    </row>
    <row r="121" ht="15.75" customHeight="1">
      <c r="A121" s="171" t="str">
        <f>PLANTILLA!A155</f>
        <v>Co</v>
      </c>
      <c r="B121" s="148" t="str">
        <f>PLANTILLA!B155</f>
        <v>Bolsa hermética tipo Ziploc</v>
      </c>
      <c r="C121" s="106">
        <f>PLANTILLA!C155</f>
        <v>1</v>
      </c>
      <c r="D121" s="105" t="str">
        <f>PLANTILLA!D155</f>
        <v>pza</v>
      </c>
      <c r="E121" s="172">
        <f t="shared" ref="E121:M121" si="113">IF(ISNA(INDEX(INDIRECT(E$3&amp;"!$J:$J"),MATCH($B121,INDIRECT(E$3&amp;"!$B:$B"),0),1)),0,INDEX(INDIRECT(E$3&amp;"!$J:$J"),MATCH($B121,INDIRECT(E$3&amp;"!$B:$B"),0),1))</f>
        <v>0</v>
      </c>
      <c r="F121" s="172">
        <f t="shared" si="113"/>
        <v>0</v>
      </c>
      <c r="G121" s="172">
        <f t="shared" si="113"/>
        <v>0</v>
      </c>
      <c r="H121" s="172">
        <f t="shared" si="113"/>
        <v>0</v>
      </c>
      <c r="I121" s="172">
        <f t="shared" si="113"/>
        <v>0</v>
      </c>
      <c r="J121" s="172">
        <f t="shared" si="113"/>
        <v>0</v>
      </c>
      <c r="K121" s="172">
        <f t="shared" si="113"/>
        <v>2</v>
      </c>
      <c r="L121" s="172">
        <f t="shared" si="113"/>
        <v>0</v>
      </c>
      <c r="M121" s="172">
        <f t="shared" si="113"/>
        <v>0</v>
      </c>
      <c r="O121" s="174">
        <f t="shared" si="100"/>
        <v>2</v>
      </c>
    </row>
    <row r="122" ht="15.75" customHeight="1">
      <c r="A122" s="171" t="str">
        <f>PLANTILLA!A156</f>
        <v>Co</v>
      </c>
      <c r="B122" s="148" t="str">
        <f>PLANTILLA!B156</f>
        <v>Cable de color negro</v>
      </c>
      <c r="C122" s="106">
        <f>PLANTILLA!C156</f>
        <v>1</v>
      </c>
      <c r="D122" s="105" t="str">
        <f>PLANTILLA!D156</f>
        <v>metro</v>
      </c>
      <c r="E122" s="172">
        <f t="shared" ref="E122:M122" si="114">IF(ISNA(INDEX(INDIRECT(E$3&amp;"!$J:$J"),MATCH($B122,INDIRECT(E$3&amp;"!$B:$B"),0),1)),0,INDEX(INDIRECT(E$3&amp;"!$J:$J"),MATCH($B122,INDIRECT(E$3&amp;"!$B:$B"),0),1))</f>
        <v>0</v>
      </c>
      <c r="F122" s="172">
        <f t="shared" si="114"/>
        <v>0</v>
      </c>
      <c r="G122" s="172">
        <f t="shared" si="114"/>
        <v>0</v>
      </c>
      <c r="H122" s="172">
        <f t="shared" si="114"/>
        <v>0</v>
      </c>
      <c r="I122" s="172">
        <f t="shared" si="114"/>
        <v>2</v>
      </c>
      <c r="J122" s="172">
        <f t="shared" si="114"/>
        <v>0</v>
      </c>
      <c r="K122" s="172">
        <f t="shared" si="114"/>
        <v>6</v>
      </c>
      <c r="L122" s="172">
        <f t="shared" si="114"/>
        <v>4</v>
      </c>
      <c r="M122" s="172">
        <f t="shared" si="114"/>
        <v>0</v>
      </c>
      <c r="O122" s="174">
        <f t="shared" si="100"/>
        <v>12</v>
      </c>
    </row>
    <row r="123" ht="15.75" customHeight="1">
      <c r="A123" s="171" t="str">
        <f>PLANTILLA!A157</f>
        <v>Co</v>
      </c>
      <c r="B123" s="148" t="str">
        <f>PLANTILLA!B157</f>
        <v>Cable de color amarillo</v>
      </c>
      <c r="C123" s="106">
        <f>PLANTILLA!C157</f>
        <v>1</v>
      </c>
      <c r="D123" s="105" t="str">
        <f>PLANTILLA!D157</f>
        <v>metro</v>
      </c>
      <c r="E123" s="172">
        <f t="shared" ref="E123:M123" si="115">IF(ISNA(INDEX(INDIRECT(E$3&amp;"!$J:$J"),MATCH($B123,INDIRECT(E$3&amp;"!$B:$B"),0),1)),0,INDEX(INDIRECT(E$3&amp;"!$J:$J"),MATCH($B123,INDIRECT(E$3&amp;"!$B:$B"),0),1))</f>
        <v>0</v>
      </c>
      <c r="F123" s="172">
        <f t="shared" si="115"/>
        <v>0</v>
      </c>
      <c r="G123" s="172">
        <f t="shared" si="115"/>
        <v>0</v>
      </c>
      <c r="H123" s="172">
        <f t="shared" si="115"/>
        <v>0</v>
      </c>
      <c r="I123" s="172">
        <f t="shared" si="115"/>
        <v>2</v>
      </c>
      <c r="J123" s="172">
        <f t="shared" si="115"/>
        <v>0</v>
      </c>
      <c r="K123" s="172">
        <f t="shared" si="115"/>
        <v>6</v>
      </c>
      <c r="L123" s="172">
        <f t="shared" si="115"/>
        <v>4</v>
      </c>
      <c r="M123" s="172">
        <f t="shared" si="115"/>
        <v>0</v>
      </c>
      <c r="O123" s="174">
        <f t="shared" si="100"/>
        <v>12</v>
      </c>
    </row>
    <row r="124" ht="15.75" customHeight="1">
      <c r="A124" s="171" t="str">
        <f>PLANTILLA!A112</f>
        <v>He</v>
      </c>
      <c r="B124" s="148" t="str">
        <f>PLANTILLA!B112</f>
        <v>Portapilas "AA" en serie</v>
      </c>
      <c r="C124" s="106">
        <f>PLANTILLA!C112</f>
        <v>1</v>
      </c>
      <c r="D124" s="105" t="str">
        <f>PLANTILLA!D112</f>
        <v>pza</v>
      </c>
      <c r="E124" s="172">
        <f t="shared" ref="E124:M124" si="116">IF(ISNA(INDEX(INDIRECT(E$3&amp;"!$J:$J"),MATCH($B124,INDIRECT(E$3&amp;"!$B:$B"),0),1)),0,INDEX(INDIRECT(E$3&amp;"!$J:$J"),MATCH($B124,INDIRECT(E$3&amp;"!$B:$B"),0),1))</f>
        <v>0</v>
      </c>
      <c r="F124" s="172">
        <f t="shared" si="116"/>
        <v>0</v>
      </c>
      <c r="G124" s="172">
        <f t="shared" si="116"/>
        <v>0</v>
      </c>
      <c r="H124" s="172">
        <f t="shared" si="116"/>
        <v>0</v>
      </c>
      <c r="I124" s="172">
        <f t="shared" si="116"/>
        <v>0</v>
      </c>
      <c r="J124" s="172">
        <f t="shared" si="116"/>
        <v>0</v>
      </c>
      <c r="K124" s="172">
        <f t="shared" si="116"/>
        <v>2</v>
      </c>
      <c r="L124" s="172">
        <f t="shared" si="116"/>
        <v>0</v>
      </c>
      <c r="M124" s="172">
        <f t="shared" si="116"/>
        <v>0</v>
      </c>
      <c r="O124" s="173">
        <f>MAX(IF(E$1=TRUE,E124,0),IF(F$1=TRUE,F124,0),IF(G$1=TRUE,G124,0),IF(H$1=TRUE,H124,0),IF(I$1=TRUE,I124,0),IF(J$1=TRUE,J124,0),IF(K$1=TRUE,K124,0),IF(L$1=TRUE,L124,0),IF(M$1=TRUE,M124,0),IF(N$1=TRUE,N124,0))</f>
        <v>2</v>
      </c>
    </row>
    <row r="125" ht="15.75" hidden="1" customHeight="1">
      <c r="A125" s="171" t="str">
        <f>PLANTILLA!A115</f>
        <v>He</v>
      </c>
      <c r="B125" s="148" t="str">
        <f>PLANTILLA!B115</f>
        <v>Interruptor push button de dos patitas</v>
      </c>
      <c r="C125" s="106">
        <f>PLANTILLA!C115</f>
        <v>1</v>
      </c>
      <c r="D125" s="105" t="str">
        <f>PLANTILLA!D115</f>
        <v>pza</v>
      </c>
      <c r="E125" s="172">
        <f t="shared" ref="E125:M125" si="117">IF(ISNA(INDEX(INDIRECT(E$3&amp;"!$J:$J"),MATCH($B125,INDIRECT(E$3&amp;"!$B:$B"),0),1)),0,INDEX(INDIRECT(E$3&amp;"!$J:$J"),MATCH($B125,INDIRECT(E$3&amp;"!$B:$B"),0),1))</f>
        <v>0</v>
      </c>
      <c r="F125" s="172">
        <f t="shared" si="117"/>
        <v>0</v>
      </c>
      <c r="G125" s="172">
        <f t="shared" si="117"/>
        <v>0</v>
      </c>
      <c r="H125" s="172">
        <f t="shared" si="117"/>
        <v>2</v>
      </c>
      <c r="I125" s="172">
        <f t="shared" si="117"/>
        <v>0</v>
      </c>
      <c r="J125" s="172">
        <f t="shared" si="117"/>
        <v>0</v>
      </c>
      <c r="K125" s="172">
        <f t="shared" si="117"/>
        <v>0</v>
      </c>
      <c r="L125" s="172">
        <f t="shared" si="117"/>
        <v>0</v>
      </c>
      <c r="M125" s="172">
        <f t="shared" si="117"/>
        <v>0</v>
      </c>
      <c r="O125" s="174">
        <f t="shared" ref="O125:O126" si="119">SUMIF(E$1:N$1,TRUE,E125:N125)</f>
        <v>0</v>
      </c>
    </row>
    <row r="126" ht="15.75" hidden="1" customHeight="1">
      <c r="A126" s="171" t="str">
        <f>PLANTILLA!A116</f>
        <v>He</v>
      </c>
      <c r="B126" s="148" t="str">
        <f>PLANTILLA!B116</f>
        <v>Guante de tela</v>
      </c>
      <c r="C126" s="106">
        <f>PLANTILLA!C116</f>
        <v>1</v>
      </c>
      <c r="D126" s="105" t="str">
        <f>PLANTILLA!D116</f>
        <v>pza</v>
      </c>
      <c r="E126" s="172">
        <f t="shared" ref="E126:M126" si="118">IF(ISNA(INDEX(INDIRECT(E$3&amp;"!$J:$J"),MATCH($B126,INDIRECT(E$3&amp;"!$B:$B"),0),1)),0,INDEX(INDIRECT(E$3&amp;"!$J:$J"),MATCH($B126,INDIRECT(E$3&amp;"!$B:$B"),0),1))</f>
        <v>0</v>
      </c>
      <c r="F126" s="172">
        <f t="shared" si="118"/>
        <v>0</v>
      </c>
      <c r="G126" s="172">
        <f t="shared" si="118"/>
        <v>0</v>
      </c>
      <c r="H126" s="172">
        <f t="shared" si="118"/>
        <v>0</v>
      </c>
      <c r="I126" s="172">
        <f t="shared" si="118"/>
        <v>0</v>
      </c>
      <c r="J126" s="172">
        <f t="shared" si="118"/>
        <v>0</v>
      </c>
      <c r="K126" s="172">
        <f t="shared" si="118"/>
        <v>0</v>
      </c>
      <c r="L126" s="172">
        <f t="shared" si="118"/>
        <v>0</v>
      </c>
      <c r="M126" s="172">
        <f t="shared" si="118"/>
        <v>0</v>
      </c>
      <c r="O126" s="174">
        <f t="shared" si="119"/>
        <v>0</v>
      </c>
    </row>
    <row r="127" ht="15.75" customHeight="1">
      <c r="A127" s="171" t="str">
        <f>PLANTILLA!A117</f>
        <v>He</v>
      </c>
      <c r="B127" s="177" t="str">
        <f>PLANTILLA!B117</f>
        <v>Cautín para soldar</v>
      </c>
      <c r="C127" s="106">
        <f>PLANTILLA!C117</f>
        <v>1</v>
      </c>
      <c r="D127" s="105" t="str">
        <f>PLANTILLA!D117</f>
        <v>pza</v>
      </c>
      <c r="E127" s="172">
        <f t="shared" ref="E127:M127" si="120">IF(ISNA(INDEX(INDIRECT(E$3&amp;"!$J:$J"),MATCH($B127,INDIRECT(E$3&amp;"!$B:$B"),0),1)),0,INDEX(INDIRECT(E$3&amp;"!$J:$J"),MATCH($B127,INDIRECT(E$3&amp;"!$B:$B"),0),1))</f>
        <v>0</v>
      </c>
      <c r="F127" s="172">
        <f t="shared" si="120"/>
        <v>0</v>
      </c>
      <c r="G127" s="172">
        <f t="shared" si="120"/>
        <v>0</v>
      </c>
      <c r="H127" s="172">
        <f t="shared" si="120"/>
        <v>0</v>
      </c>
      <c r="I127" s="172">
        <f t="shared" si="120"/>
        <v>2</v>
      </c>
      <c r="J127" s="172">
        <f t="shared" si="120"/>
        <v>0</v>
      </c>
      <c r="K127" s="172">
        <f t="shared" si="120"/>
        <v>2</v>
      </c>
      <c r="L127" s="172">
        <f t="shared" si="120"/>
        <v>0</v>
      </c>
      <c r="M127" s="172">
        <f t="shared" si="120"/>
        <v>0</v>
      </c>
      <c r="O127" s="173">
        <f t="shared" ref="O127:O129" si="122">MAX(IF(E$1=TRUE,E127,0),IF(F$1=TRUE,F127,0),IF(G$1=TRUE,G127,0),IF(H$1=TRUE,H127,0),IF(I$1=TRUE,I127,0),IF(J$1=TRUE,J127,0),IF(K$1=TRUE,K127,0),IF(L$1=TRUE,L127,0),IF(M$1=TRUE,M127,0),IF(N$1=TRUE,N127,0))</f>
        <v>2</v>
      </c>
    </row>
    <row r="128" ht="15.75" customHeight="1">
      <c r="A128" s="171" t="str">
        <f>PLANTILLA!A118</f>
        <v>He</v>
      </c>
      <c r="B128" s="148" t="str">
        <f>PLANTILLA!B118</f>
        <v>Pasta para soldar de 25 gr</v>
      </c>
      <c r="C128" s="106">
        <f>PLANTILLA!C118</f>
        <v>1</v>
      </c>
      <c r="D128" s="105" t="str">
        <f>PLANTILLA!D118</f>
        <v>pza</v>
      </c>
      <c r="E128" s="172">
        <f t="shared" ref="E128:M128" si="121">IF(ISNA(INDEX(INDIRECT(E$3&amp;"!$J:$J"),MATCH($B128,INDIRECT(E$3&amp;"!$B:$B"),0),1)),0,INDEX(INDIRECT(E$3&amp;"!$J:$J"),MATCH($B128,INDIRECT(E$3&amp;"!$B:$B"),0),1))</f>
        <v>0</v>
      </c>
      <c r="F128" s="172">
        <f t="shared" si="121"/>
        <v>0</v>
      </c>
      <c r="G128" s="172">
        <f t="shared" si="121"/>
        <v>0</v>
      </c>
      <c r="H128" s="172">
        <f t="shared" si="121"/>
        <v>0</v>
      </c>
      <c r="I128" s="172">
        <f t="shared" si="121"/>
        <v>1</v>
      </c>
      <c r="J128" s="172">
        <f t="shared" si="121"/>
        <v>0</v>
      </c>
      <c r="K128" s="172">
        <f t="shared" si="121"/>
        <v>2</v>
      </c>
      <c r="L128" s="172">
        <f t="shared" si="121"/>
        <v>0</v>
      </c>
      <c r="M128" s="172">
        <f t="shared" si="121"/>
        <v>0</v>
      </c>
      <c r="O128" s="173">
        <f t="shared" si="122"/>
        <v>2</v>
      </c>
    </row>
    <row r="129" ht="15.75" customHeight="1">
      <c r="A129" s="171" t="str">
        <f>PLANTILLA!A119</f>
        <v>He</v>
      </c>
      <c r="B129" s="148" t="str">
        <f>PLANTILLA!B119</f>
        <v>Tubo de soldadura de estaño con 2.5m</v>
      </c>
      <c r="C129" s="106">
        <f>PLANTILLA!C119</f>
        <v>1</v>
      </c>
      <c r="D129" s="105" t="str">
        <f>PLANTILLA!D119</f>
        <v>pza</v>
      </c>
      <c r="E129" s="172">
        <f t="shared" ref="E129:M129" si="123">IF(ISNA(INDEX(INDIRECT(E$3&amp;"!$J:$J"),MATCH($B129,INDIRECT(E$3&amp;"!$B:$B"),0),1)),0,INDEX(INDIRECT(E$3&amp;"!$J:$J"),MATCH($B129,INDIRECT(E$3&amp;"!$B:$B"),0),1))</f>
        <v>0</v>
      </c>
      <c r="F129" s="172">
        <f t="shared" si="123"/>
        <v>0</v>
      </c>
      <c r="G129" s="172">
        <f t="shared" si="123"/>
        <v>0</v>
      </c>
      <c r="H129" s="172">
        <f t="shared" si="123"/>
        <v>0</v>
      </c>
      <c r="I129" s="172">
        <f t="shared" si="123"/>
        <v>1</v>
      </c>
      <c r="J129" s="172">
        <f t="shared" si="123"/>
        <v>0</v>
      </c>
      <c r="K129" s="172">
        <f t="shared" si="123"/>
        <v>2</v>
      </c>
      <c r="L129" s="172">
        <f t="shared" si="123"/>
        <v>0</v>
      </c>
      <c r="M129" s="172">
        <f t="shared" si="123"/>
        <v>0</v>
      </c>
      <c r="O129" s="173">
        <f t="shared" si="122"/>
        <v>2</v>
      </c>
    </row>
    <row r="130" ht="15.75" hidden="1" customHeight="1">
      <c r="A130" s="171" t="str">
        <f>PLANTILLA!A121</f>
        <v>He</v>
      </c>
      <c r="B130" s="148" t="str">
        <f>PLANTILLA!B121</f>
        <v>Sensor de temperatúra TMP36</v>
      </c>
      <c r="C130" s="106">
        <f>PLANTILLA!C121</f>
        <v>1</v>
      </c>
      <c r="D130" s="105" t="str">
        <f>PLANTILLA!D121</f>
        <v>pza</v>
      </c>
      <c r="E130" s="172">
        <f t="shared" ref="E130:M130" si="124">IF(ISNA(INDEX(INDIRECT(E$3&amp;"!$J:$J"),MATCH($B130,INDIRECT(E$3&amp;"!$B:$B"),0),1)),0,INDEX(INDIRECT(E$3&amp;"!$J:$J"),MATCH($B130,INDIRECT(E$3&amp;"!$B:$B"),0),1))</f>
        <v>0</v>
      </c>
      <c r="F130" s="172">
        <f t="shared" si="124"/>
        <v>0</v>
      </c>
      <c r="G130" s="172">
        <f t="shared" si="124"/>
        <v>0</v>
      </c>
      <c r="H130" s="172">
        <f t="shared" si="124"/>
        <v>0</v>
      </c>
      <c r="I130" s="172">
        <f t="shared" si="124"/>
        <v>0</v>
      </c>
      <c r="J130" s="172">
        <f t="shared" si="124"/>
        <v>0</v>
      </c>
      <c r="K130" s="172">
        <f t="shared" si="124"/>
        <v>0</v>
      </c>
      <c r="L130" s="172">
        <f t="shared" si="124"/>
        <v>0</v>
      </c>
      <c r="M130" s="172">
        <f t="shared" si="124"/>
        <v>0</v>
      </c>
      <c r="O130" s="174">
        <f>SUMIF(E$1:N$1,TRUE,E130:N130)</f>
        <v>0</v>
      </c>
    </row>
    <row r="131" ht="15.75" customHeight="1">
      <c r="A131" s="171" t="str">
        <f>PLANTILLA!A122</f>
        <v>He</v>
      </c>
      <c r="B131" s="148" t="str">
        <f>PLANTILLA!B122</f>
        <v>Servomotor SG90</v>
      </c>
      <c r="C131" s="106">
        <f>PLANTILLA!C122</f>
        <v>1</v>
      </c>
      <c r="D131" s="105" t="str">
        <f>PLANTILLA!D122</f>
        <v>pza</v>
      </c>
      <c r="E131" s="172">
        <f t="shared" ref="E131:M131" si="125">IF(ISNA(INDEX(INDIRECT(E$3&amp;"!$J:$J"),MATCH($B131,INDIRECT(E$3&amp;"!$B:$B"),0),1)),0,INDEX(INDIRECT(E$3&amp;"!$J:$J"),MATCH($B131,INDIRECT(E$3&amp;"!$B:$B"),0),1))</f>
        <v>0</v>
      </c>
      <c r="F131" s="172">
        <f t="shared" si="125"/>
        <v>0</v>
      </c>
      <c r="G131" s="172">
        <f t="shared" si="125"/>
        <v>0</v>
      </c>
      <c r="H131" s="172">
        <f t="shared" si="125"/>
        <v>2</v>
      </c>
      <c r="I131" s="172">
        <f t="shared" si="125"/>
        <v>0</v>
      </c>
      <c r="J131" s="172">
        <f t="shared" si="125"/>
        <v>2</v>
      </c>
      <c r="K131" s="172">
        <f t="shared" si="125"/>
        <v>2</v>
      </c>
      <c r="L131" s="172">
        <f t="shared" si="125"/>
        <v>0</v>
      </c>
      <c r="M131" s="172">
        <f t="shared" si="125"/>
        <v>2</v>
      </c>
      <c r="O131" s="173">
        <f t="shared" ref="O131:O133" si="127">MAX(IF(E$1=TRUE,E131,0),IF(F$1=TRUE,F131,0),IF(G$1=TRUE,G131,0),IF(H$1=TRUE,H131,0),IF(I$1=TRUE,I131,0),IF(J$1=TRUE,J131,0),IF(K$1=TRUE,K131,0),IF(L$1=TRUE,L131,0),IF(M$1=TRUE,M131,0),IF(N$1=TRUE,N131,0))</f>
        <v>2</v>
      </c>
    </row>
    <row r="132" ht="15.75" customHeight="1">
      <c r="A132" s="171" t="str">
        <f>PLANTILLA!A125</f>
        <v>He</v>
      </c>
      <c r="B132" s="148" t="str">
        <f>PLANTILLA!B125</f>
        <v>Circuitos integrados puente H de tipo L293D o L293N</v>
      </c>
      <c r="C132" s="106">
        <f>PLANTILLA!C125</f>
        <v>1</v>
      </c>
      <c r="D132" s="105" t="str">
        <f>PLANTILLA!D125</f>
        <v>pza</v>
      </c>
      <c r="E132" s="172">
        <f t="shared" ref="E132:M132" si="126">IF(ISNA(INDEX(INDIRECT(E$3&amp;"!$J:$J"),MATCH($B132,INDIRECT(E$3&amp;"!$B:$B"),0),1)),0,INDEX(INDIRECT(E$3&amp;"!$J:$J"),MATCH($B132,INDIRECT(E$3&amp;"!$B:$B"),0),1))</f>
        <v>0</v>
      </c>
      <c r="F132" s="172">
        <f t="shared" si="126"/>
        <v>0</v>
      </c>
      <c r="G132" s="172">
        <f t="shared" si="126"/>
        <v>0</v>
      </c>
      <c r="H132" s="172">
        <f t="shared" si="126"/>
        <v>0</v>
      </c>
      <c r="I132" s="172">
        <f t="shared" si="126"/>
        <v>0</v>
      </c>
      <c r="J132" s="172">
        <f t="shared" si="126"/>
        <v>0</v>
      </c>
      <c r="K132" s="172">
        <f t="shared" si="126"/>
        <v>0</v>
      </c>
      <c r="L132" s="172">
        <f t="shared" si="126"/>
        <v>2</v>
      </c>
      <c r="M132" s="172">
        <f t="shared" si="126"/>
        <v>0</v>
      </c>
      <c r="O132" s="173">
        <f t="shared" si="127"/>
        <v>2</v>
      </c>
    </row>
    <row r="133" ht="15.75" customHeight="1">
      <c r="A133" s="171" t="str">
        <f>PLANTILLA!A140</f>
        <v>He</v>
      </c>
      <c r="B133" s="148" t="str">
        <f>PLANTILLA!B140</f>
        <v>Protoboard 400 puntos</v>
      </c>
      <c r="C133" s="106">
        <f>PLANTILLA!C140</f>
        <v>1</v>
      </c>
      <c r="D133" s="105" t="str">
        <f>PLANTILLA!D140</f>
        <v>pza</v>
      </c>
      <c r="E133" s="172">
        <f t="shared" ref="E133:M133" si="128">IF(ISNA(INDEX(INDIRECT(E$3&amp;"!$J:$J"),MATCH($B133,INDIRECT(E$3&amp;"!$B:$B"),0),1)),0,INDEX(INDIRECT(E$3&amp;"!$J:$J"),MATCH($B133,INDIRECT(E$3&amp;"!$B:$B"),0),1))</f>
        <v>2</v>
      </c>
      <c r="F133" s="172">
        <f t="shared" si="128"/>
        <v>2</v>
      </c>
      <c r="G133" s="172">
        <f t="shared" si="128"/>
        <v>2</v>
      </c>
      <c r="H133" s="172">
        <f t="shared" si="128"/>
        <v>2</v>
      </c>
      <c r="I133" s="172">
        <f t="shared" si="128"/>
        <v>2</v>
      </c>
      <c r="J133" s="172">
        <f t="shared" si="128"/>
        <v>2</v>
      </c>
      <c r="K133" s="172">
        <f t="shared" si="128"/>
        <v>2</v>
      </c>
      <c r="L133" s="172">
        <f t="shared" si="128"/>
        <v>2</v>
      </c>
      <c r="M133" s="172">
        <f t="shared" si="128"/>
        <v>2</v>
      </c>
      <c r="O133" s="173">
        <f t="shared" si="127"/>
        <v>2</v>
      </c>
    </row>
    <row r="134" ht="15.75" hidden="1" customHeight="1">
      <c r="A134" s="171" t="str">
        <f>PLANTILLA!A144</f>
        <v>He</v>
      </c>
      <c r="B134" s="148" t="str">
        <f>PLANTILLA!B144</f>
        <v>Puente H- L293D</v>
      </c>
      <c r="C134" s="106">
        <f>PLANTILLA!C144</f>
        <v>1</v>
      </c>
      <c r="D134" s="105" t="str">
        <f>PLANTILLA!D144</f>
        <v>pza</v>
      </c>
      <c r="E134" s="172">
        <f t="shared" ref="E134:M134" si="129">IF(ISNA(INDEX(INDIRECT(E$3&amp;"!$J:$J"),MATCH($B134,INDIRECT(E$3&amp;"!$B:$B"),0),1)),0,INDEX(INDIRECT(E$3&amp;"!$J:$J"),MATCH($B134,INDIRECT(E$3&amp;"!$B:$B"),0),1))</f>
        <v>0</v>
      </c>
      <c r="F134" s="172">
        <f t="shared" si="129"/>
        <v>0</v>
      </c>
      <c r="G134" s="172">
        <f t="shared" si="129"/>
        <v>2</v>
      </c>
      <c r="H134" s="172">
        <f t="shared" si="129"/>
        <v>0</v>
      </c>
      <c r="I134" s="172">
        <f t="shared" si="129"/>
        <v>0</v>
      </c>
      <c r="J134" s="172">
        <f t="shared" si="129"/>
        <v>0</v>
      </c>
      <c r="K134" s="172">
        <f t="shared" si="129"/>
        <v>0</v>
      </c>
      <c r="L134" s="172">
        <f t="shared" si="129"/>
        <v>0</v>
      </c>
      <c r="M134" s="172">
        <f t="shared" si="129"/>
        <v>0</v>
      </c>
      <c r="O134" s="174">
        <f>SUMIF(E$1:N$1,TRUE,E134:N134)</f>
        <v>0</v>
      </c>
    </row>
    <row r="135" ht="15.75" customHeight="1">
      <c r="A135" s="171" t="str">
        <f>PLANTILLA!A145</f>
        <v>He</v>
      </c>
      <c r="B135" s="177" t="str">
        <f>PLANTILLA!B145</f>
        <v>Potenciómetro 250K ohms</v>
      </c>
      <c r="C135" s="106">
        <f>PLANTILLA!C145</f>
        <v>1</v>
      </c>
      <c r="D135" s="105" t="str">
        <f>PLANTILLA!D145</f>
        <v>pza</v>
      </c>
      <c r="E135" s="172">
        <f t="shared" ref="E135:M135" si="130">IF(ISNA(INDEX(INDIRECT(E$3&amp;"!$J:$J"),MATCH($B135,INDIRECT(E$3&amp;"!$B:$B"),0),1)),0,INDEX(INDIRECT(E$3&amp;"!$J:$J"),MATCH($B135,INDIRECT(E$3&amp;"!$B:$B"),0),1))</f>
        <v>0</v>
      </c>
      <c r="F135" s="172">
        <f t="shared" si="130"/>
        <v>0</v>
      </c>
      <c r="G135" s="172">
        <f t="shared" si="130"/>
        <v>0</v>
      </c>
      <c r="H135" s="172">
        <f t="shared" si="130"/>
        <v>0</v>
      </c>
      <c r="I135" s="172">
        <f t="shared" si="130"/>
        <v>0</v>
      </c>
      <c r="J135" s="172">
        <f t="shared" si="130"/>
        <v>2</v>
      </c>
      <c r="K135" s="172">
        <f t="shared" si="130"/>
        <v>0</v>
      </c>
      <c r="L135" s="172">
        <f t="shared" si="130"/>
        <v>0</v>
      </c>
      <c r="M135" s="172">
        <f t="shared" si="130"/>
        <v>0</v>
      </c>
      <c r="O135" s="173">
        <f t="shared" ref="O135:O145" si="132">MAX(IF(E$1=TRUE,E135,0),IF(F$1=TRUE,F135,0),IF(G$1=TRUE,G135,0),IF(H$1=TRUE,H135,0),IF(I$1=TRUE,I135,0),IF(J$1=TRUE,J135,0),IF(K$1=TRUE,K135,0),IF(L$1=TRUE,L135,0),IF(M$1=TRUE,M135,0),IF(N$1=TRUE,N135,0))</f>
        <v>2</v>
      </c>
    </row>
    <row r="136" ht="15.75" customHeight="1">
      <c r="A136" s="171" t="str">
        <f>PLANTILLA!A147</f>
        <v>He</v>
      </c>
      <c r="B136" s="148" t="str">
        <f>PLANTILLA!B147</f>
        <v>Buzzer</v>
      </c>
      <c r="C136" s="106">
        <f>PLANTILLA!C147</f>
        <v>1</v>
      </c>
      <c r="D136" s="105" t="str">
        <f>PLANTILLA!D147</f>
        <v>pza</v>
      </c>
      <c r="E136" s="172">
        <f t="shared" ref="E136:M136" si="131">IF(ISNA(INDEX(INDIRECT(E$3&amp;"!$J:$J"),MATCH($B136,INDIRECT(E$3&amp;"!$B:$B"),0),1)),0,INDEX(INDIRECT(E$3&amp;"!$J:$J"),MATCH($B136,INDIRECT(E$3&amp;"!$B:$B"),0),1))</f>
        <v>0</v>
      </c>
      <c r="F136" s="172">
        <f t="shared" si="131"/>
        <v>0</v>
      </c>
      <c r="G136" s="172">
        <f t="shared" si="131"/>
        <v>0</v>
      </c>
      <c r="H136" s="172">
        <f t="shared" si="131"/>
        <v>0</v>
      </c>
      <c r="I136" s="172">
        <f t="shared" si="131"/>
        <v>0</v>
      </c>
      <c r="J136" s="172">
        <f t="shared" si="131"/>
        <v>0</v>
      </c>
      <c r="K136" s="172">
        <f t="shared" si="131"/>
        <v>2</v>
      </c>
      <c r="L136" s="172">
        <f t="shared" si="131"/>
        <v>0</v>
      </c>
      <c r="M136" s="172">
        <f t="shared" si="131"/>
        <v>0</v>
      </c>
      <c r="O136" s="173">
        <f t="shared" si="132"/>
        <v>2</v>
      </c>
    </row>
    <row r="137" ht="15.75" customHeight="1">
      <c r="A137" s="171" t="str">
        <f>PLANTILLA!A148</f>
        <v>He</v>
      </c>
      <c r="B137" s="148" t="str">
        <f>PLANTILLA!B148</f>
        <v>Limit switch o boton de carrera</v>
      </c>
      <c r="C137" s="106">
        <f>PLANTILLA!C148</f>
        <v>1</v>
      </c>
      <c r="D137" s="105" t="str">
        <f>PLANTILLA!D148</f>
        <v>pza</v>
      </c>
      <c r="E137" s="172">
        <f t="shared" ref="E137:M137" si="133">IF(ISNA(INDEX(INDIRECT(E$3&amp;"!$J:$J"),MATCH($B137,INDIRECT(E$3&amp;"!$B:$B"),0),1)),0,INDEX(INDIRECT(E$3&amp;"!$J:$J"),MATCH($B137,INDIRECT(E$3&amp;"!$B:$B"),0),1))</f>
        <v>0</v>
      </c>
      <c r="F137" s="172">
        <f t="shared" si="133"/>
        <v>0</v>
      </c>
      <c r="G137" s="172">
        <f t="shared" si="133"/>
        <v>0</v>
      </c>
      <c r="H137" s="172">
        <f t="shared" si="133"/>
        <v>0</v>
      </c>
      <c r="I137" s="172">
        <f t="shared" si="133"/>
        <v>0</v>
      </c>
      <c r="J137" s="172">
        <f t="shared" si="133"/>
        <v>0</v>
      </c>
      <c r="K137" s="172">
        <f t="shared" si="133"/>
        <v>2</v>
      </c>
      <c r="L137" s="172">
        <f t="shared" si="133"/>
        <v>0</v>
      </c>
      <c r="M137" s="172">
        <f t="shared" si="133"/>
        <v>0</v>
      </c>
      <c r="O137" s="173">
        <f t="shared" si="132"/>
        <v>2</v>
      </c>
    </row>
    <row r="138" ht="15.75" customHeight="1">
      <c r="A138" s="171" t="str">
        <f>PLANTILLA!A149</f>
        <v>He</v>
      </c>
      <c r="B138" s="148" t="str">
        <f>PLANTILLA!B149</f>
        <v>Sensor de inclinación digital</v>
      </c>
      <c r="C138" s="106">
        <f>PLANTILLA!C149</f>
        <v>1</v>
      </c>
      <c r="D138" s="105" t="str">
        <f>PLANTILLA!D149</f>
        <v>pza</v>
      </c>
      <c r="E138" s="172">
        <f t="shared" ref="E138:M138" si="134">IF(ISNA(INDEX(INDIRECT(E$3&amp;"!$J:$J"),MATCH($B138,INDIRECT(E$3&amp;"!$B:$B"),0),1)),0,INDEX(INDIRECT(E$3&amp;"!$J:$J"),MATCH($B138,INDIRECT(E$3&amp;"!$B:$B"),0),1))</f>
        <v>0</v>
      </c>
      <c r="F138" s="172">
        <f t="shared" si="134"/>
        <v>0</v>
      </c>
      <c r="G138" s="172">
        <f t="shared" si="134"/>
        <v>0</v>
      </c>
      <c r="H138" s="172">
        <f t="shared" si="134"/>
        <v>0</v>
      </c>
      <c r="I138" s="172">
        <f t="shared" si="134"/>
        <v>0</v>
      </c>
      <c r="J138" s="172">
        <f t="shared" si="134"/>
        <v>0</v>
      </c>
      <c r="K138" s="172">
        <f t="shared" si="134"/>
        <v>2</v>
      </c>
      <c r="L138" s="172">
        <f t="shared" si="134"/>
        <v>0</v>
      </c>
      <c r="M138" s="172">
        <f t="shared" si="134"/>
        <v>0</v>
      </c>
      <c r="O138" s="173">
        <f t="shared" si="132"/>
        <v>2</v>
      </c>
    </row>
    <row r="139" ht="15.75" customHeight="1">
      <c r="A139" s="171" t="str">
        <f>PLANTILLA!A150</f>
        <v>He</v>
      </c>
      <c r="B139" s="148" t="str">
        <f>PLANTILLA!B150</f>
        <v>1 mini módulo reproductor MP3 DF player con ranura para micro SD</v>
      </c>
      <c r="C139" s="106">
        <f>PLANTILLA!C150</f>
        <v>1</v>
      </c>
      <c r="D139" s="105" t="str">
        <f>PLANTILLA!D150</f>
        <v>pza</v>
      </c>
      <c r="E139" s="172">
        <f t="shared" ref="E139:M139" si="135">IF(ISNA(INDEX(INDIRECT(E$3&amp;"!$J:$J"),MATCH($B139,INDIRECT(E$3&amp;"!$B:$B"),0),1)),0,INDEX(INDIRECT(E$3&amp;"!$J:$J"),MATCH($B139,INDIRECT(E$3&amp;"!$B:$B"),0),1))</f>
        <v>0</v>
      </c>
      <c r="F139" s="172">
        <f t="shared" si="135"/>
        <v>0</v>
      </c>
      <c r="G139" s="172">
        <f t="shared" si="135"/>
        <v>0</v>
      </c>
      <c r="H139" s="172">
        <f t="shared" si="135"/>
        <v>0</v>
      </c>
      <c r="I139" s="172">
        <f t="shared" si="135"/>
        <v>2</v>
      </c>
      <c r="J139" s="172">
        <f t="shared" si="135"/>
        <v>0</v>
      </c>
      <c r="K139" s="172">
        <f t="shared" si="135"/>
        <v>2</v>
      </c>
      <c r="L139" s="172">
        <f t="shared" si="135"/>
        <v>0</v>
      </c>
      <c r="M139" s="172">
        <f t="shared" si="135"/>
        <v>0</v>
      </c>
      <c r="O139" s="173">
        <f t="shared" si="132"/>
        <v>2</v>
      </c>
    </row>
    <row r="140" ht="15.75" customHeight="1">
      <c r="A140" s="171" t="str">
        <f>PLANTILLA!A151</f>
        <v>He</v>
      </c>
      <c r="B140" s="148" t="str">
        <f>PLANTILLA!B151</f>
        <v>1 tarjeta micro SD no mayor a 16 GB</v>
      </c>
      <c r="C140" s="106">
        <f>PLANTILLA!C151</f>
        <v>1</v>
      </c>
      <c r="D140" s="105" t="str">
        <f>PLANTILLA!D151</f>
        <v>pza</v>
      </c>
      <c r="E140" s="172">
        <f t="shared" ref="E140:M140" si="136">IF(ISNA(INDEX(INDIRECT(E$3&amp;"!$J:$J"),MATCH($B140,INDIRECT(E$3&amp;"!$B:$B"),0),1)),0,INDEX(INDIRECT(E$3&amp;"!$J:$J"),MATCH($B140,INDIRECT(E$3&amp;"!$B:$B"),0),1))</f>
        <v>0</v>
      </c>
      <c r="F140" s="172">
        <f t="shared" si="136"/>
        <v>0</v>
      </c>
      <c r="G140" s="172">
        <f t="shared" si="136"/>
        <v>0</v>
      </c>
      <c r="H140" s="172">
        <f t="shared" si="136"/>
        <v>0</v>
      </c>
      <c r="I140" s="172">
        <f t="shared" si="136"/>
        <v>2</v>
      </c>
      <c r="J140" s="172">
        <f t="shared" si="136"/>
        <v>0</v>
      </c>
      <c r="K140" s="172">
        <f t="shared" si="136"/>
        <v>2</v>
      </c>
      <c r="L140" s="172">
        <f t="shared" si="136"/>
        <v>0</v>
      </c>
      <c r="M140" s="172">
        <f t="shared" si="136"/>
        <v>0</v>
      </c>
      <c r="O140" s="173">
        <f t="shared" si="132"/>
        <v>2</v>
      </c>
    </row>
    <row r="141" ht="15.75" customHeight="1">
      <c r="A141" s="171" t="str">
        <f>PLANTILLA!A152</f>
        <v>He</v>
      </c>
      <c r="B141" s="148" t="str">
        <f>PLANTILLA!B152</f>
        <v>Bocinas alambricas para computadora</v>
      </c>
      <c r="C141" s="106">
        <f>PLANTILLA!C152</f>
        <v>1</v>
      </c>
      <c r="D141" s="105" t="str">
        <f>PLANTILLA!D152</f>
        <v>pza</v>
      </c>
      <c r="E141" s="172">
        <f t="shared" ref="E141:M141" si="137">IF(ISNA(INDEX(INDIRECT(E$3&amp;"!$J:$J"),MATCH($B141,INDIRECT(E$3&amp;"!$B:$B"),0),1)),0,INDEX(INDIRECT(E$3&amp;"!$J:$J"),MATCH($B141,INDIRECT(E$3&amp;"!$B:$B"),0),1))</f>
        <v>0</v>
      </c>
      <c r="F141" s="172">
        <f t="shared" si="137"/>
        <v>0</v>
      </c>
      <c r="G141" s="172">
        <f t="shared" si="137"/>
        <v>0</v>
      </c>
      <c r="H141" s="172">
        <f t="shared" si="137"/>
        <v>0</v>
      </c>
      <c r="I141" s="172">
        <f t="shared" si="137"/>
        <v>2</v>
      </c>
      <c r="J141" s="172">
        <f t="shared" si="137"/>
        <v>0</v>
      </c>
      <c r="K141" s="172">
        <f t="shared" si="137"/>
        <v>2</v>
      </c>
      <c r="L141" s="172">
        <f t="shared" si="137"/>
        <v>0</v>
      </c>
      <c r="M141" s="172">
        <f t="shared" si="137"/>
        <v>0</v>
      </c>
      <c r="O141" s="173">
        <f t="shared" si="132"/>
        <v>2</v>
      </c>
    </row>
    <row r="142" ht="15.75" customHeight="1">
      <c r="A142" s="171" t="str">
        <f>PLANTILLA!A153</f>
        <v>He</v>
      </c>
      <c r="B142" s="148" t="str">
        <f>PLANTILLA!B153</f>
        <v>1 módulo TRRS Breakout Jack 3.5 mm</v>
      </c>
      <c r="C142" s="106">
        <f>PLANTILLA!C153</f>
        <v>1</v>
      </c>
      <c r="D142" s="105" t="str">
        <f>PLANTILLA!D153</f>
        <v>pza</v>
      </c>
      <c r="E142" s="172">
        <f t="shared" ref="E142:M142" si="138">IF(ISNA(INDEX(INDIRECT(E$3&amp;"!$J:$J"),MATCH($B142,INDIRECT(E$3&amp;"!$B:$B"),0),1)),0,INDEX(INDIRECT(E$3&amp;"!$J:$J"),MATCH($B142,INDIRECT(E$3&amp;"!$B:$B"),0),1))</f>
        <v>0</v>
      </c>
      <c r="F142" s="172">
        <f t="shared" si="138"/>
        <v>0</v>
      </c>
      <c r="G142" s="172">
        <f t="shared" si="138"/>
        <v>0</v>
      </c>
      <c r="H142" s="172">
        <f t="shared" si="138"/>
        <v>0</v>
      </c>
      <c r="I142" s="172">
        <f t="shared" si="138"/>
        <v>2</v>
      </c>
      <c r="J142" s="172">
        <f t="shared" si="138"/>
        <v>0</v>
      </c>
      <c r="K142" s="172">
        <f t="shared" si="138"/>
        <v>1</v>
      </c>
      <c r="L142" s="172">
        <f t="shared" si="138"/>
        <v>0</v>
      </c>
      <c r="M142" s="172">
        <f t="shared" si="138"/>
        <v>0</v>
      </c>
      <c r="O142" s="173">
        <f t="shared" si="132"/>
        <v>2</v>
      </c>
    </row>
    <row r="143" ht="15.75" customHeight="1">
      <c r="A143" s="171" t="str">
        <f>PLANTILLA!A158</f>
        <v>He</v>
      </c>
      <c r="B143" s="148" t="str">
        <f>PLANTILLA!B158</f>
        <v>Aro de 16 Ledes neopixel</v>
      </c>
      <c r="C143" s="106">
        <f>PLANTILLA!C158</f>
        <v>1</v>
      </c>
      <c r="D143" s="105" t="str">
        <f>PLANTILLA!D158</f>
        <v>pza</v>
      </c>
      <c r="E143" s="172">
        <f t="shared" ref="E143:M143" si="139">IF(ISNA(INDEX(INDIRECT(E$3&amp;"!$J:$J"),MATCH($B143,INDIRECT(E$3&amp;"!$B:$B"),0),1)),0,INDEX(INDIRECT(E$3&amp;"!$J:$J"),MATCH($B143,INDIRECT(E$3&amp;"!$B:$B"),0),1))</f>
        <v>0</v>
      </c>
      <c r="F143" s="172">
        <f t="shared" si="139"/>
        <v>0</v>
      </c>
      <c r="G143" s="172">
        <f t="shared" si="139"/>
        <v>0</v>
      </c>
      <c r="H143" s="172">
        <f t="shared" si="139"/>
        <v>0</v>
      </c>
      <c r="I143" s="172">
        <f t="shared" si="139"/>
        <v>0</v>
      </c>
      <c r="J143" s="172">
        <f t="shared" si="139"/>
        <v>0</v>
      </c>
      <c r="K143" s="172">
        <f t="shared" si="139"/>
        <v>0</v>
      </c>
      <c r="L143" s="172">
        <f t="shared" si="139"/>
        <v>2</v>
      </c>
      <c r="M143" s="172">
        <f t="shared" si="139"/>
        <v>0</v>
      </c>
      <c r="O143" s="173">
        <f t="shared" si="132"/>
        <v>2</v>
      </c>
    </row>
    <row r="144" ht="15.75" customHeight="1">
      <c r="A144" s="171" t="str">
        <f>PLANTILLA!A159</f>
        <v>He</v>
      </c>
      <c r="B144" s="148" t="str">
        <f>PLANTILLA!B159</f>
        <v>Módulo sensor de sonido</v>
      </c>
      <c r="C144" s="106">
        <f>PLANTILLA!C159</f>
        <v>1</v>
      </c>
      <c r="D144" s="105" t="str">
        <f>PLANTILLA!D159</f>
        <v>pza</v>
      </c>
      <c r="E144" s="172">
        <f t="shared" ref="E144:M144" si="140">IF(ISNA(INDEX(INDIRECT(E$3&amp;"!$J:$J"),MATCH($B144,INDIRECT(E$3&amp;"!$B:$B"),0),1)),0,INDEX(INDIRECT(E$3&amp;"!$J:$J"),MATCH($B144,INDIRECT(E$3&amp;"!$B:$B"),0),1))</f>
        <v>0</v>
      </c>
      <c r="F144" s="172">
        <f t="shared" si="140"/>
        <v>0</v>
      </c>
      <c r="G144" s="172">
        <f t="shared" si="140"/>
        <v>0</v>
      </c>
      <c r="H144" s="172">
        <f t="shared" si="140"/>
        <v>0</v>
      </c>
      <c r="I144" s="172">
        <f t="shared" si="140"/>
        <v>0</v>
      </c>
      <c r="J144" s="172">
        <f t="shared" si="140"/>
        <v>0</v>
      </c>
      <c r="K144" s="172">
        <f t="shared" si="140"/>
        <v>0</v>
      </c>
      <c r="L144" s="172">
        <f t="shared" si="140"/>
        <v>2</v>
      </c>
      <c r="M144" s="172">
        <f t="shared" si="140"/>
        <v>0</v>
      </c>
      <c r="O144" s="173">
        <f t="shared" si="132"/>
        <v>2</v>
      </c>
    </row>
    <row r="145" ht="15.75" customHeight="1">
      <c r="A145" s="171" t="str">
        <f>PLANTILLA!A160</f>
        <v>He</v>
      </c>
      <c r="B145" s="148" t="str">
        <f>PLANTILLA!B160</f>
        <v>Protoboard mini 170 puntos</v>
      </c>
      <c r="C145" s="106">
        <f>PLANTILLA!C160</f>
        <v>1</v>
      </c>
      <c r="D145" s="105" t="str">
        <f>PLANTILLA!D160</f>
        <v>pza</v>
      </c>
      <c r="E145" s="172">
        <f t="shared" ref="E145:M145" si="141">IF(ISNA(INDEX(INDIRECT(E$3&amp;"!$J:$J"),MATCH($B145,INDIRECT(E$3&amp;"!$B:$B"),0),1)),0,INDEX(INDIRECT(E$3&amp;"!$J:$J"),MATCH($B145,INDIRECT(E$3&amp;"!$B:$B"),0),1))</f>
        <v>0</v>
      </c>
      <c r="F145" s="172">
        <f t="shared" si="141"/>
        <v>0</v>
      </c>
      <c r="G145" s="172">
        <f t="shared" si="141"/>
        <v>0</v>
      </c>
      <c r="H145" s="172">
        <f t="shared" si="141"/>
        <v>0</v>
      </c>
      <c r="I145" s="172">
        <f t="shared" si="141"/>
        <v>0</v>
      </c>
      <c r="J145" s="172">
        <f t="shared" si="141"/>
        <v>0</v>
      </c>
      <c r="K145" s="172">
        <f t="shared" si="141"/>
        <v>0</v>
      </c>
      <c r="L145" s="172">
        <f t="shared" si="141"/>
        <v>2</v>
      </c>
      <c r="M145" s="172">
        <f t="shared" si="141"/>
        <v>0</v>
      </c>
      <c r="O145" s="173">
        <f t="shared" si="132"/>
        <v>2</v>
      </c>
    </row>
    <row r="146" ht="15.75" hidden="1" customHeight="1">
      <c r="A146" s="171" t="str">
        <f>PLANTILLA!A123</f>
        <v>Re</v>
      </c>
      <c r="B146" s="148" t="str">
        <f>PLANTILLA!B123</f>
        <v>Cable de reuso como audifonos que no funcionan o similar</v>
      </c>
      <c r="C146" s="106">
        <f>PLANTILLA!C123</f>
        <v>1</v>
      </c>
      <c r="D146" s="105" t="str">
        <f>PLANTILLA!D123</f>
        <v>pza</v>
      </c>
      <c r="E146" s="172">
        <f t="shared" ref="E146:M146" si="142">IF(ISNA(INDEX(INDIRECT(E$3&amp;"!$J:$J"),MATCH($B146,INDIRECT(E$3&amp;"!$B:$B"),0),1)),0,INDEX(INDIRECT(E$3&amp;"!$J:$J"),MATCH($B146,INDIRECT(E$3&amp;"!$B:$B"),0),1))</f>
        <v>0</v>
      </c>
      <c r="F146" s="172">
        <f t="shared" si="142"/>
        <v>0</v>
      </c>
      <c r="G146" s="172">
        <f t="shared" si="142"/>
        <v>0</v>
      </c>
      <c r="H146" s="172">
        <f t="shared" si="142"/>
        <v>0</v>
      </c>
      <c r="I146" s="172">
        <f t="shared" si="142"/>
        <v>0</v>
      </c>
      <c r="J146" s="172">
        <f t="shared" si="142"/>
        <v>0</v>
      </c>
      <c r="K146" s="172">
        <f t="shared" si="142"/>
        <v>0</v>
      </c>
      <c r="L146" s="172">
        <f t="shared" si="142"/>
        <v>0</v>
      </c>
      <c r="M146" s="172">
        <f t="shared" si="142"/>
        <v>0</v>
      </c>
      <c r="O146" s="174">
        <f t="shared" ref="O146:O147" si="144">SUMIF(E$1:N$1,TRUE,E146:N146)</f>
        <v>0</v>
      </c>
    </row>
    <row r="147" ht="15.75" hidden="1" customHeight="1">
      <c r="A147" s="171" t="str">
        <f>PLANTILLA!A124</f>
        <v>Re</v>
      </c>
      <c r="B147" s="148" t="str">
        <f>PLANTILLA!B124</f>
        <v>Caja de cartón mediana</v>
      </c>
      <c r="C147" s="106">
        <f>PLANTILLA!C124</f>
        <v>1</v>
      </c>
      <c r="D147" s="105" t="str">
        <f>PLANTILLA!D124</f>
        <v>pza</v>
      </c>
      <c r="E147" s="172">
        <f t="shared" ref="E147:M147" si="143">IF(ISNA(INDEX(INDIRECT(E$3&amp;"!$J:$J"),MATCH($B147,INDIRECT(E$3&amp;"!$B:$B"),0),1)),0,INDEX(INDIRECT(E$3&amp;"!$J:$J"),MATCH($B147,INDIRECT(E$3&amp;"!$B:$B"),0),1))</f>
        <v>0</v>
      </c>
      <c r="F147" s="172">
        <f t="shared" si="143"/>
        <v>0</v>
      </c>
      <c r="G147" s="172">
        <f t="shared" si="143"/>
        <v>0</v>
      </c>
      <c r="H147" s="172">
        <f t="shared" si="143"/>
        <v>0</v>
      </c>
      <c r="I147" s="172">
        <f t="shared" si="143"/>
        <v>0</v>
      </c>
      <c r="J147" s="172">
        <f t="shared" si="143"/>
        <v>0</v>
      </c>
      <c r="K147" s="172">
        <f t="shared" si="143"/>
        <v>0</v>
      </c>
      <c r="L147" s="172">
        <f t="shared" si="143"/>
        <v>0</v>
      </c>
      <c r="M147" s="172">
        <f t="shared" si="143"/>
        <v>0</v>
      </c>
      <c r="O147" s="174">
        <f t="shared" si="144"/>
        <v>0</v>
      </c>
    </row>
    <row r="148" ht="15.75" customHeight="1">
      <c r="A148" s="171" t="str">
        <f>PLANTILLA!A161</f>
        <v/>
      </c>
      <c r="B148" s="148" t="str">
        <f>PLANTILLA!B161</f>
        <v/>
      </c>
      <c r="C148" s="106">
        <f>PLANTILLA!C161</f>
        <v>1</v>
      </c>
      <c r="D148" s="105" t="str">
        <f>PLANTILLA!D161</f>
        <v>pza</v>
      </c>
    </row>
    <row r="149" ht="15.75" customHeight="1">
      <c r="A149" s="171" t="str">
        <f>PLANTILLA!A162</f>
        <v/>
      </c>
      <c r="B149" s="148" t="str">
        <f>PLANTILLA!B162</f>
        <v>TECNOLOGÍA EDUCATIVA</v>
      </c>
      <c r="C149" s="106">
        <f>PLANTILLA!C162</f>
        <v>1</v>
      </c>
      <c r="D149" s="105" t="str">
        <f>PLANTILLA!D162</f>
        <v>pza</v>
      </c>
    </row>
    <row r="150" ht="15.75" customHeight="1">
      <c r="A150" s="171" t="str">
        <f>PLANTILLA!A165</f>
        <v>Te</v>
      </c>
      <c r="B150" s="148" t="str">
        <f>PLANTILLA!B165</f>
        <v>Arduino UNO</v>
      </c>
      <c r="C150" s="106">
        <f>PLANTILLA!C165</f>
        <v>1</v>
      </c>
      <c r="D150" s="105" t="str">
        <f>PLANTILLA!D165</f>
        <v>kit</v>
      </c>
      <c r="E150" s="172">
        <f t="shared" ref="E150:M150" si="145">IF(ISNA(INDEX(INDIRECT(E$3&amp;"!$J:$J"),MATCH($B150,INDIRECT(E$3&amp;"!$B:$B"),0),1)),0,INDEX(INDIRECT(E$3&amp;"!$J:$J"),MATCH($B150,INDIRECT(E$3&amp;"!$B:$B"),0),1))</f>
        <v>2</v>
      </c>
      <c r="F150" s="172">
        <f t="shared" si="145"/>
        <v>2</v>
      </c>
      <c r="G150" s="172">
        <f t="shared" si="145"/>
        <v>2</v>
      </c>
      <c r="H150" s="172">
        <f t="shared" si="145"/>
        <v>2</v>
      </c>
      <c r="I150" s="172">
        <f t="shared" si="145"/>
        <v>2</v>
      </c>
      <c r="J150" s="172">
        <f t="shared" si="145"/>
        <v>2</v>
      </c>
      <c r="K150" s="172">
        <f t="shared" si="145"/>
        <v>2</v>
      </c>
      <c r="L150" s="172">
        <f t="shared" si="145"/>
        <v>2</v>
      </c>
      <c r="M150" s="172">
        <f t="shared" si="145"/>
        <v>2</v>
      </c>
      <c r="O150" s="173">
        <f t="shared" ref="O150:O151" si="147">MAX(IF(E$1=TRUE,E150,0),IF(F$1=TRUE,F150,0),IF(G$1=TRUE,G150,0),IF(H$1=TRUE,H150,0),IF(I$1=TRUE,I150,0),IF(J$1=TRUE,J150,0),IF(K$1=TRUE,K150,0),IF(L$1=TRUE,L150,0),IF(M$1=TRUE,M150,0),IF(N$1=TRUE,N150,0))</f>
        <v>2</v>
      </c>
    </row>
    <row r="151" ht="15.75" customHeight="1">
      <c r="A151" s="171" t="str">
        <f>PLANTILLA!A166</f>
        <v>Te</v>
      </c>
      <c r="B151" s="148" t="str">
        <f>PLANTILLA!B166</f>
        <v>Cable USB para Arduino uno</v>
      </c>
      <c r="C151" s="106">
        <f>PLANTILLA!C166</f>
        <v>1</v>
      </c>
      <c r="D151" s="105" t="str">
        <f>PLANTILLA!D166</f>
        <v>kit</v>
      </c>
      <c r="E151" s="172">
        <f t="shared" ref="E151:M151" si="146">IF(ISNA(INDEX(INDIRECT(E$3&amp;"!$J:$J"),MATCH($B151,INDIRECT(E$3&amp;"!$B:$B"),0),1)),0,INDEX(INDIRECT(E$3&amp;"!$J:$J"),MATCH($B151,INDIRECT(E$3&amp;"!$B:$B"),0),1))</f>
        <v>2</v>
      </c>
      <c r="F151" s="172">
        <f t="shared" si="146"/>
        <v>2</v>
      </c>
      <c r="G151" s="172">
        <f t="shared" si="146"/>
        <v>2</v>
      </c>
      <c r="H151" s="172">
        <f t="shared" si="146"/>
        <v>2</v>
      </c>
      <c r="I151" s="172">
        <f t="shared" si="146"/>
        <v>2</v>
      </c>
      <c r="J151" s="172">
        <f t="shared" si="146"/>
        <v>2</v>
      </c>
      <c r="K151" s="172">
        <f t="shared" si="146"/>
        <v>2</v>
      </c>
      <c r="L151" s="172">
        <f t="shared" si="146"/>
        <v>2</v>
      </c>
      <c r="M151" s="172">
        <f t="shared" si="146"/>
        <v>2</v>
      </c>
      <c r="O151" s="173">
        <f t="shared" si="147"/>
        <v>2</v>
      </c>
    </row>
    <row r="152" ht="15.75" customHeight="1">
      <c r="A152" s="171" t="str">
        <f>PLANTILLA!A169</f>
        <v/>
      </c>
      <c r="B152" s="148" t="str">
        <f>PLANTILLA!B169</f>
        <v/>
      </c>
      <c r="C152" s="106" t="str">
        <f>PLANTILLA!C169</f>
        <v/>
      </c>
      <c r="D152" s="105" t="str">
        <f>PLANTILLA!D169</f>
        <v/>
      </c>
    </row>
    <row r="153" ht="15.75" hidden="1" customHeight="1">
      <c r="A153" s="171" t="str">
        <f>PLANTILLA!A170</f>
        <v>He</v>
      </c>
      <c r="B153" s="148" t="str">
        <f>PLANTILLA!B170</f>
        <v>Sensor Ultrasónico (HC-SR04)</v>
      </c>
      <c r="C153" s="106">
        <f>PLANTILLA!C170</f>
        <v>1</v>
      </c>
      <c r="D153" s="105" t="str">
        <f>PLANTILLA!D170</f>
        <v>pza</v>
      </c>
      <c r="E153" s="172">
        <f t="shared" ref="E153:M153" si="148">IF(ISNA(INDEX(INDIRECT(E$3&amp;"!$J:$J"),MATCH($B153,INDIRECT(E$3&amp;"!$B:$B"),0),1)),0,INDEX(INDIRECT(E$3&amp;"!$J:$J"),MATCH($B153,INDIRECT(E$3&amp;"!$B:$B"),0),1))</f>
        <v>0</v>
      </c>
      <c r="F153" s="172">
        <f t="shared" si="148"/>
        <v>0</v>
      </c>
      <c r="G153" s="172">
        <f t="shared" si="148"/>
        <v>0</v>
      </c>
      <c r="H153" s="172">
        <f t="shared" si="148"/>
        <v>0</v>
      </c>
      <c r="I153" s="172">
        <f t="shared" si="148"/>
        <v>0</v>
      </c>
      <c r="J153" s="172">
        <f t="shared" si="148"/>
        <v>0</v>
      </c>
      <c r="K153" s="172">
        <f t="shared" si="148"/>
        <v>0</v>
      </c>
      <c r="L153" s="172">
        <f t="shared" si="148"/>
        <v>0</v>
      </c>
      <c r="M153" s="172">
        <f t="shared" si="148"/>
        <v>2</v>
      </c>
      <c r="O153" s="174">
        <f>SUMIF(E$1:N$1,TRUE,E153:N153)</f>
        <v>0</v>
      </c>
    </row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O$3:$O$153">
    <filterColumn colId="0">
      <filters blank="1">
        <filter val="1"/>
        <filter val="12"/>
        <filter val="2"/>
        <filter val="14"/>
        <filter val="4"/>
        <filter val="16"/>
        <filter val="6"/>
        <filter val="8"/>
        <filter val="10"/>
      </filters>
    </filterColumn>
  </autoFilter>
  <mergeCells count="1">
    <mergeCell ref="C2:M2"/>
  </mergeCells>
  <hyperlinks>
    <hyperlink display="Índice" location="INDICE!A1" ref="B1"/>
  </hyperlin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180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290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2.0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291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((Pr3P1!Tot_alumnos*F7)+(Pr3P1!X_parejas*G7)+(Pr3P1!x_equipo_4* H7)+(Pr3P1!Grupal*I7))*E7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((Pr3P1!Tot_alumnos*F8)+(Pr3P1!X_parejas*G8)+(Pr3P1!x_equipo_4* H8)+(Pr3P1!Grupal*I8))*E8</f>
        <v>0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((Pr3P1!Tot_alumnos*F9)+(Pr3P1!X_parejas*G9)+(Pr3P1!x_equipo_4* H9)+(Pr3P1!Grupal*I9))*E9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((Pr3P1!Tot_alumnos*F10)+(Pr3P1!X_parejas*G10)+(Pr3P1!x_equipo_4* H10)+(Pr3P1!Grupal*I10))*E10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((Pr3P1!Tot_alumnos*F11)+(Pr3P1!X_parejas*G11)+(Pr3P1!x_equipo_4* H11)+(Pr3P1!Grupal*I11))*E11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((Pr3P1!Tot_alumnos*F12)+(Pr3P1!X_parejas*G12)+(Pr3P1!x_equipo_4* H12)+(Pr3P1!Grupal*I12))*E12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((Pr3P1!Tot_alumnos*F13)+(Pr3P1!X_parejas*G13)+(Pr3P1!x_equipo_4* H13)+(Pr3P1!Grupal*I13))*E13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((Pr3P1!Tot_alumnos*F14)+(Pr3P1!X_parejas*G14)+(Pr3P1!x_equipo_4* H14)+(Pr3P1!Grupal*I14))*E14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((Pr3P1!Tot_alumnos*F15)+(Pr3P1!X_parejas*G15)+(Pr3P1!x_equipo_4* H15)+(Pr3P1!Grupal*I15))*E15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((Pr3P1!Tot_alumnos*F16)+(Pr3P1!X_parejas*G16)+(Pr3P1!x_equipo_4* H16)+(Pr3P1!Grupal*I16))*E16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((Pr3P1!Tot_alumnos*F17)+(Pr3P1!X_parejas*G17)+(Pr3P1!x_equipo_4* H17)+(Pr3P1!Grupal*I17))*E17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((Pr3P1!Tot_alumnos*F18)+(Pr3P1!X_parejas*G18)+(Pr3P1!x_equipo_4* H18)+(Pr3P1!Grupal*I18))*E18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((Pr3P1!Tot_alumnos*F19)+(Pr3P1!X_parejas*G19)+(Pr3P1!x_equipo_4* H19)+(Pr3P1!Grupal*I19))*E19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((Pr3P1!Tot_alumnos*F20)+(Pr3P1!X_parejas*G20)+(Pr3P1!x_equipo_4* H20)+(Pr3P1!Grupal*I20))*E20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((Pr3P1!Tot_alumnos*F21)+(Pr3P1!X_parejas*G21)+(Pr3P1!x_equipo_4* H21)+(Pr3P1!Grupal*I21))*E21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((Pr3P1!Tot_alumnos*F22)+(Pr3P1!X_parejas*G22)+(Pr3P1!x_equipo_4* H22)+(Pr3P1!Grupal*I22))*E22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((Pr3P1!Tot_alumnos*F23)+(Pr3P1!X_parejas*G23)+(Pr3P1!x_equipo_4* H23)+(Pr3P1!Grupal*I23))*E23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((Pr3P1!Tot_alumnos*F24)+(Pr3P1!X_parejas*G24)+(Pr3P1!x_equipo_4* H24)+(Pr3P1!Grupal*I24))*E24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((Pr3P1!Tot_alumnos*F25)+(Pr3P1!X_parejas*G25)+(Pr3P1!x_equipo_4* H25)+(Pr3P1!Grupal*I25))*E25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((Pr3P1!Tot_alumnos*F26)+(Pr3P1!X_parejas*G26)+(Pr3P1!x_equipo_4* H26)+(Pr3P1!Grupal*I26))*E26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((Pr3P1!Tot_alumnos*F27)+(Pr3P1!X_parejas*G27)+(Pr3P1!x_equipo_4* H27)+(Pr3P1!Grupal*I27))*E27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((Pr3P1!Tot_alumnos*F28)+(Pr3P1!X_parejas*G28)+(Pr3P1!x_equipo_4* H28)+(Pr3P1!Grupal*I28))*E28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1.0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((Pr3P1!Tot_alumnos*F29)+(Pr3P1!X_parejas*G29)+(Pr3P1!x_equipo_4* H29)+(Pr3P1!Grupal*I29))*E29</f>
        <v>2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((Pr3P1!Tot_alumnos*F30)+(Pr3P1!X_parejas*G30)+(Pr3P1!x_equipo_4* H30)+(Pr3P1!Grupal*I30))*E30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((Pr3P1!Tot_alumnos*F31)+(Pr3P1!X_parejas*G31)+(Pr3P1!x_equipo_4* H31)+(Pr3P1!Grupal*I31))*E31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((Pr3P1!Tot_alumnos*F32)+(Pr3P1!X_parejas*G32)+(Pr3P1!x_equipo_4* H32)+(Pr3P1!Grupal*I32))*E32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((Pr3P1!Tot_alumnos*F33)+(Pr3P1!X_parejas*G33)+(Pr3P1!x_equipo_4* H33)+(Pr3P1!Grupal*I33))*E33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((Pr3P1!Tot_alumnos*F34)+(Pr3P1!X_parejas*G34)+(Pr3P1!x_equipo_4* H34)+(Pr3P1!Grupal*I34))*E34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((Pr3P1!Tot_alumnos*F35)+(Pr3P1!X_parejas*G35)+(Pr3P1!x_equipo_4* H35)+(Pr3P1!Grupal*I35))*E35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((Pr3P1!Tot_alumnos*F36)+(Pr3P1!X_parejas*G36)+(Pr3P1!x_equipo_4* H36)+(Pr3P1!Grupal*I36))*E36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((Pr3P1!Tot_alumnos*F37)+(Pr3P1!X_parejas*G37)+(Pr3P1!x_equipo_4* H37)+(Pr3P1!Grupal*I37))*E37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((Pr3P1!Tot_alumnos*F38)+(Pr3P1!X_parejas*G38)+(Pr3P1!x_equipo_4* H38)+(Pr3P1!Grupal*I38))*E38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((Pr3P1!Tot_alumnos*F39)+(Pr3P1!X_parejas*G39)+(Pr3P1!x_equipo_4* H39)+(Pr3P1!Grupal*I39))*E39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((Pr3P1!Tot_alumnos*F40)+(Pr3P1!X_parejas*G40)+(Pr3P1!x_equipo_4* H40)+(Pr3P1!Grupal*I40))*E40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((Pr3P1!Tot_alumnos*F41)+(Pr3P1!X_parejas*G41)+(Pr3P1!x_equipo_4* H41)+(Pr3P1!Grupal*I41))*E41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((Pr3P1!Tot_alumnos*F42)+(Pr3P1!X_parejas*G42)+(Pr3P1!x_equipo_4* H42)+(Pr3P1!Grupal*I42))*E42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((Pr3P1!Tot_alumnos*F43)+(Pr3P1!X_parejas*G43)+(Pr3P1!x_equipo_4* H43)+(Pr3P1!Grupal*I43))*E43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((Pr3P1!Tot_alumnos*F44)+(Pr3P1!X_parejas*G44)+(Pr3P1!x_equipo_4* H44)+(Pr3P1!Grupal*I44))*E44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((Pr3P1!Tot_alumnos*F45)+(Pr3P1!X_parejas*G45)+(Pr3P1!x_equipo_4* H45)+(Pr3P1!Grupal*I45))*E45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((Pr3P1!Tot_alumnos*F46)+(Pr3P1!X_parejas*G46)+(Pr3P1!x_equipo_4* H46)+(Pr3P1!Grupal*I46))*E46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((Pr3P1!Tot_alumnos*F47)+(Pr3P1!X_parejas*G47)+(Pr3P1!x_equipo_4* H47)+(Pr3P1!Grupal*I47))*E47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((Pr3P1!Tot_alumnos*F48)+(Pr3P1!X_parejas*G48)+(Pr3P1!x_equipo_4* H48)+(Pr3P1!Grupal*I48))*E48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((Pr3P1!Tot_alumnos*F49)+(Pr3P1!X_parejas*G49)+(Pr3P1!x_equipo_4* H49)+(Pr3P1!Grupal*I49))*E49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((Pr3P1!Tot_alumnos*F50)+(Pr3P1!X_parejas*G50)+(Pr3P1!x_equipo_4* H50)+(Pr3P1!Grupal*I50))*E50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((Pr3P1!Tot_alumnos*F51)+(Pr3P1!X_parejas*G51)+(Pr3P1!x_equipo_4* H51)+(Pr3P1!Grupal*I51))*E51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((Pr3P1!Tot_alumnos*F52)+(Pr3P1!X_parejas*G52)+(Pr3P1!x_equipo_4* H52)+(Pr3P1!Grupal*I52))*E52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((Pr3P1!Tot_alumnos*F53)+(Pr3P1!X_parejas*G53)+(Pr3P1!x_equipo_4* H53)+(Pr3P1!Grupal*I53))*E53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((Pr3P1!Tot_alumnos*F54)+(Pr3P1!X_parejas*G54)+(Pr3P1!x_equipo_4* H54)+(Pr3P1!Grupal*I54))*E54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((Pr3P1!Tot_alumnos*F55)+(Pr3P1!X_parejas*G55)+(Pr3P1!x_equipo_4* H55)+(Pr3P1!Grupal*I55))*E55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((Pr3P1!Tot_alumnos*F56)+(Pr3P1!X_parejas*G56)+(Pr3P1!x_equipo_4* H56)+(Pr3P1!Grupal*I56))*E56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((Pr3P1!Tot_alumnos*F57)+(Pr3P1!X_parejas*G57)+(Pr3P1!x_equipo_4* H57)+(Pr3P1!Grupal*I57))*E57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((Pr3P1!Tot_alumnos*F58)+(Pr3P1!X_parejas*G58)+(Pr3P1!x_equipo_4* H58)+(Pr3P1!Grupal*I58))*E58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((Pr3P1!Tot_alumnos*F59)+(Pr3P1!X_parejas*G59)+(Pr3P1!x_equipo_4* H59)+(Pr3P1!Grupal*I59))*E59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((Pr3P1!Tot_alumnos*F60)+(Pr3P1!X_parejas*G60)+(Pr3P1!x_equipo_4* H60)+(Pr3P1!Grupal*I60))*E60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((Pr3P1!Tot_alumnos*F61)+(Pr3P1!X_parejas*G61)+(Pr3P1!x_equipo_4* H61)+(Pr3P1!Grupal*I61))*E61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((Pr3P1!Tot_alumnos*F62)+(Pr3P1!X_parejas*G62)+(Pr3P1!x_equipo_4* H62)+(Pr3P1!Grupal*I62))*E62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((Pr3P1!Tot_alumnos*F63)+(Pr3P1!X_parejas*G63)+(Pr3P1!x_equipo_4* H63)+(Pr3P1!Grupal*I63))*E63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((Pr3P1!Tot_alumnos*F64)+(Pr3P1!X_parejas*G64)+(Pr3P1!x_equipo_4* H64)+(Pr3P1!Grupal*I64))*E64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((Pr3P1!Tot_alumnos*F65)+(Pr3P1!X_parejas*G65)+(Pr3P1!x_equipo_4* H65)+(Pr3P1!Grupal*I65))*E65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((Pr3P1!Tot_alumnos*F66)+(Pr3P1!X_parejas*G66)+(Pr3P1!x_equipo_4* H66)+(Pr3P1!Grupal*I66))*E66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1.0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((Pr3P1!Tot_alumnos*F67)+(Pr3P1!X_parejas*G67)+(Pr3P1!x_equipo_4* H67)+(Pr3P1!Grupal*I67))*E67</f>
        <v>2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1.0</v>
      </c>
      <c r="F68" s="108" t="b">
        <v>0</v>
      </c>
      <c r="G68" s="108" t="b">
        <v>0</v>
      </c>
      <c r="H68" s="108" t="b">
        <v>1</v>
      </c>
      <c r="I68" s="108" t="b">
        <v>0</v>
      </c>
      <c r="J68" s="142">
        <f>((Pr3P1!Tot_alumnos*F68)+(Pr3P1!X_parejas*G68)+(Pr3P1!x_equipo_4* H68)+(Pr3P1!Grupal*I68))*E68</f>
        <v>2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1.0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((Pr3P1!Tot_alumnos*F69)+(Pr3P1!X_parejas*G69)+(Pr3P1!x_equipo_4* H69)+(Pr3P1!Grupal*I69))*E69</f>
        <v>2</v>
      </c>
    </row>
    <row r="70" ht="15.75" hidden="1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0.0</v>
      </c>
      <c r="F70" s="108" t="b">
        <v>0</v>
      </c>
      <c r="G70" s="108" t="b">
        <v>0</v>
      </c>
      <c r="H70" s="108" t="b">
        <v>0</v>
      </c>
      <c r="I70" s="108" t="b">
        <v>0</v>
      </c>
      <c r="J70" s="142">
        <f>((Pr3P1!Tot_alumnos*F70)+(Pr3P1!X_parejas*G70)+(Pr3P1!x_equipo_4* H70)+(Pr3P1!Grupal*I70))*E70</f>
        <v>0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((Pr3P1!Tot_alumnos*F71)+(Pr3P1!X_parejas*G71)+(Pr3P1!x_equipo_4* H71)+(Pr3P1!Grupal*I71))*E71</f>
        <v>0</v>
      </c>
    </row>
    <row r="72" ht="15.75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1.0</v>
      </c>
      <c r="F72" s="108" t="b">
        <v>0</v>
      </c>
      <c r="G72" s="108" t="b">
        <v>0</v>
      </c>
      <c r="H72" s="108" t="b">
        <v>0</v>
      </c>
      <c r="I72" s="108" t="b">
        <v>1</v>
      </c>
      <c r="J72" s="142">
        <f>((Pr3P1!Tot_alumnos*F72)+(Pr3P1!X_parejas*G72)+(Pr3P1!x_equipo_4* H72)+(Pr3P1!Grupal*I72))*E72</f>
        <v>1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((Pr3P1!Tot_alumnos*F73)+(Pr3P1!X_parejas*G73)+(Pr3P1!x_equipo_4* H73)+(Pr3P1!Grupal*I73))*E73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((Pr3P1!Tot_alumnos*F74)+(Pr3P1!X_parejas*G74)+(Pr3P1!x_equipo_4* H74)+(Pr3P1!Grupal*I74))*E74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((Pr3P1!Tot_alumnos*F75)+(Pr3P1!X_parejas*G75)+(Pr3P1!x_equipo_4* H75)+(Pr3P1!Grupal*I75))*E75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((Pr3P1!Tot_alumnos*F76)+(Pr3P1!X_parejas*G76)+(Pr3P1!x_equipo_4* H76)+(Pr3P1!Grupal*I76))*E76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((Pr3P1!Tot_alumnos*F77)+(Pr3P1!X_parejas*G77)+(Pr3P1!x_equipo_4* H77)+(Pr3P1!Grupal*I77))*E77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((Pr3P1!Tot_alumnos*F78)+(Pr3P1!X_parejas*G78)+(Pr3P1!x_equipo_4* H78)+(Pr3P1!Grupal*I78))*E78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((Pr3P1!Tot_alumnos*F79)+(Pr3P1!X_parejas*G79)+(Pr3P1!x_equipo_4* H79)+(Pr3P1!Grupal*I79))*E79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((Pr3P1!Tot_alumnos*F80)+(Pr3P1!X_parejas*G80)+(Pr3P1!x_equipo_4* H80)+(Pr3P1!Grupal*I80))*E80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((Pr3P1!Tot_alumnos*F81)+(Pr3P1!X_parejas*G81)+(Pr3P1!x_equipo_4* H81)+(Pr3P1!Grupal*I81))*E81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((Pr3P1!Tot_alumnos*F82)+(Pr3P1!X_parejas*G82)+(Pr3P1!x_equipo_4* H82)+(Pr3P1!Grupal*I82))*E82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((Pr3P1!Tot_alumnos*F83)+(Pr3P1!X_parejas*G83)+(Pr3P1!x_equipo_4* H83)+(Pr3P1!Grupal*I83))*E83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((Pr3P1!Tot_alumnos*F84)+(Pr3P1!X_parejas*G84)+(Pr3P1!x_equipo_4* H84)+(Pr3P1!Grupal*I84))*E84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((Pr3P1!Tot_alumnos*F85)+(Pr3P1!X_parejas*G85)+(Pr3P1!x_equipo_4* H85)+(Pr3P1!Grupal*I85))*E85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((Pr3P1!Tot_alumnos*F86)+(Pr3P1!X_parejas*G86)+(Pr3P1!x_equipo_4* H86)+(Pr3P1!Grupal*I86))*E86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((Pr3P1!Tot_alumnos*F87)+(Pr3P1!X_parejas*G87)+(Pr3P1!x_equipo_4* H87)+(Pr3P1!Grupal*I87))*E87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((Pr3P1!Tot_alumnos*F88)+(Pr3P1!X_parejas*G88)+(Pr3P1!x_equipo_4* H88)+(Pr3P1!Grupal*I88))*E88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((Pr3P1!Tot_alumnos*F89)+(Pr3P1!X_parejas*G89)+(Pr3P1!x_equipo_4* H89)+(Pr3P1!Grupal*I89))*E89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((Pr3P1!Tot_alumnos*F90)+(Pr3P1!X_parejas*G90)+(Pr3P1!x_equipo_4* H90)+(Pr3P1!Grupal*I90))*E90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((Pr3P1!Tot_alumnos*F91)+(Pr3P1!X_parejas*G91)+(Pr3P1!x_equipo_4* H91)+(Pr3P1!Grupal*I91))*E91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((Pr3P1!Tot_alumnos*F92)+(Pr3P1!X_parejas*G92)+(Pr3P1!x_equipo_4* H92)+(Pr3P1!Grupal*I92))*E92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((Pr3P1!Tot_alumnos*F93)+(Pr3P1!X_parejas*G93)+(Pr3P1!x_equipo_4* H93)+(Pr3P1!Grupal*I93))*E93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((Pr3P1!Tot_alumnos*F94)+(Pr3P1!X_parejas*G94)+(Pr3P1!x_equipo_4* H94)+(Pr3P1!Grupal*I94))*E94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((Pr3P1!Tot_alumnos*F95)+(Pr3P1!X_parejas*G95)+(Pr3P1!x_equipo_4* H95)+(Pr3P1!Grupal*I95))*E95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((Pr3P1!Tot_alumnos*F96)+(Pr3P1!X_parejas*G96)+(Pr3P1!x_equipo_4* H96)+(Pr3P1!Grupal*I96))*E96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((Pr3P1!Tot_alumnos*F97)+(Pr3P1!X_parejas*G97)+(Pr3P1!x_equipo_4* H97)+(Pr3P1!Grupal*I97))*E97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((Pr3P1!Tot_alumnos*F98)+(Pr3P1!X_parejas*G98)+(Pr3P1!x_equipo_4* H98)+(Pr3P1!Grupal*I98))*E98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((Pr3P1!Tot_alumnos*F99)+(Pr3P1!X_parejas*G99)+(Pr3P1!x_equipo_4* H99)+(Pr3P1!Grupal*I99))*E99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((Pr3P1!Tot_alumnos*F100)+(Pr3P1!X_parejas*G100)+(Pr3P1!x_equipo_4* H100)+(Pr3P1!Grupal*I100))*E100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((Pr3P1!Tot_alumnos*F101)+(Pr3P1!X_parejas*G101)+(Pr3P1!x_equipo_4* H101)+(Pr3P1!Grupal*I101))*E101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((Pr3P1!Tot_alumnos*F102)+(Pr3P1!X_parejas*G102)+(Pr3P1!x_equipo_4* H102)+(Pr3P1!Grupal*I102))*E102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((Pr3P1!Tot_alumnos*F103)+(Pr3P1!X_parejas*G103)+(Pr3P1!x_equipo_4* H103)+(Pr3P1!Grupal*I103))*E103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((Pr3P1!Tot_alumnos*F104)+(Pr3P1!X_parejas*G104)+(Pr3P1!x_equipo_4* H104)+(Pr3P1!Grupal*I104))*E104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((Pr3P1!Tot_alumnos*F105)+(Pr3P1!X_parejas*G105)+(Pr3P1!x_equipo_4* H105)+(Pr3P1!Grupal*I105))*E105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((Pr3P1!Tot_alumnos*F106)+(Pr3P1!X_parejas*G106)+(Pr3P1!x_equipo_4* H106)+(Pr3P1!Grupal*I106))*E106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((Pr3P1!Tot_alumnos*F107)+(Pr3P1!X_parejas*G107)+(Pr3P1!x_equipo_4* H107)+(Pr3P1!Grupal*I107))*E107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((Pr3P1!Tot_alumnos*F108)+(Pr3P1!X_parejas*G108)+(Pr3P1!x_equipo_4* H108)+(Pr3P1!Grupal*I108))*E108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((Pr3P1!Tot_alumnos*F109)+(Pr3P1!X_parejas*G109)+(Pr3P1!x_equipo_4* H109)+(Pr3P1!Grupal*I109))*E109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((Pr3P1!Tot_alumnos*F110)+(Pr3P1!X_parejas*G110)+(Pr3P1!x_equipo_4* H110)+(Pr3P1!Grupal*I110))*E110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((Pr3P1!Tot_alumnos*F111)+(Pr3P1!X_parejas*G111)+(Pr3P1!x_equipo_4* H111)+(Pr3P1!Grupal*I111))*E111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((Pr3P1!Tot_alumnos*F112)+(Pr3P1!X_parejas*G112)+(Pr3P1!x_equipo_4* H112)+(Pr3P1!Grupal*I112))*E112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((Pr3P1!Tot_alumnos*F113)+(Pr3P1!X_parejas*G113)+(Pr3P1!x_equipo_4* H113)+(Pr3P1!Grupal*I113))*E113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((Pr3P1!Tot_alumnos*F114)+(Pr3P1!X_parejas*G114)+(Pr3P1!x_equipo_4* H114)+(Pr3P1!Grupal*I114))*E114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((Pr3P1!Tot_alumnos*F115)+(Pr3P1!X_parejas*G115)+(Pr3P1!x_equipo_4* H115)+(Pr3P1!Grupal*I115))*E115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((Pr3P1!Tot_alumnos*F116)+(Pr3P1!X_parejas*G116)+(Pr3P1!x_equipo_4* H116)+(Pr3P1!Grupal*I116))*E116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((Pr3P1!Tot_alumnos*F117)+(Pr3P1!X_parejas*G117)+(Pr3P1!x_equipo_4* H117)+(Pr3P1!Grupal*I117))*E117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((Pr3P1!Tot_alumnos*F118)+(Pr3P1!X_parejas*G118)+(Pr3P1!x_equipo_4* H118)+(Pr3P1!Grupal*I118))*E118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((Pr3P1!Tot_alumnos*F119)+(Pr3P1!X_parejas*G119)+(Pr3P1!x_equipo_4* H119)+(Pr3P1!Grupal*I119))*E119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((Pr3P1!Tot_alumnos*F120)+(Pr3P1!X_parejas*G120)+(Pr3P1!x_equipo_4* H120)+(Pr3P1!Grupal*I120))*E120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((Pr3P1!Tot_alumnos*F121)+(Pr3P1!X_parejas*G121)+(Pr3P1!x_equipo_4* H121)+(Pr3P1!Grupal*I121))*E121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((Pr3P1!Tot_alumnos*F122)+(Pr3P1!X_parejas*G122)+(Pr3P1!x_equipo_4* H122)+(Pr3P1!Grupal*I122))*E122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((Pr3P1!Tot_alumnos*F123)+(Pr3P1!X_parejas*G123)+(Pr3P1!x_equipo_4* H123)+(Pr3P1!Grupal*I123))*E123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((Pr3P1!Tot_alumnos*F124)+(Pr3P1!X_parejas*G124)+(Pr3P1!x_equipo_4* H124)+(Pr3P1!Grupal*I124))*E124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((Pr3P1!Tot_alumnos*F125)+(Pr3P1!X_parejas*G125)+(Pr3P1!x_equipo_4* H125)+(Pr3P1!Grupal*I125))*E125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((Pr3P1!Tot_alumnos*F126)+(Pr3P1!X_parejas*G126)+(Pr3P1!x_equipo_4* H126)+(Pr3P1!Grupal*I126))*E126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((Pr3P1!Tot_alumnos*F127)+(Pr3P1!X_parejas*G127)+(Pr3P1!x_equipo_4* H127)+(Pr3P1!Grupal*I127))*E127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((Pr3P1!Tot_alumnos*F128)+(Pr3P1!X_parejas*G128)+(Pr3P1!x_equipo_4* H128)+(Pr3P1!Grupal*I128))*E128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((Pr3P1!Tot_alumnos*F129)+(Pr3P1!X_parejas*G129)+(Pr3P1!x_equipo_4* H129)+(Pr3P1!Grupal*I129))*E129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((Pr3P1!Tot_alumnos*F130)+(Pr3P1!X_parejas*G130)+(Pr3P1!x_equipo_4* H130)+(Pr3P1!Grupal*I130))*E130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((Pr3P1!Tot_alumnos*F131)+(Pr3P1!X_parejas*G131)+(Pr3P1!x_equipo_4* H131)+(Pr3P1!Grupal*I131))*E131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((Pr3P1!Tot_alumnos*F132)+(Pr3P1!X_parejas*G132)+(Pr3P1!x_equipo_4* H132)+(Pr3P1!Grupal*I132))*E132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((Pr3P1!Tot_alumnos*F133)+(Pr3P1!X_parejas*G133)+(Pr3P1!x_equipo_4* H133)+(Pr3P1!Grupal*I133))*E133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((Pr3P1!Tot_alumnos*F134)+(Pr3P1!X_parejas*G134)+(Pr3P1!x_equipo_4* H134)+(Pr3P1!Grupal*I134))*E134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((Pr3P1!Tot_alumnos*F135)+(Pr3P1!X_parejas*G135)+(Pr3P1!x_equipo_4* H135)+(Pr3P1!Grupal*I135))*E135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((Pr3P1!Tot_alumnos*F136)+(Pr3P1!X_parejas*G136)+(Pr3P1!x_equipo_4* H136)+(Pr3P1!Grupal*I136))*E136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((Pr3P1!Tot_alumnos*F137)+(Pr3P1!X_parejas*G137)+(Pr3P1!x_equipo_4* H137)+(Pr3P1!Grupal*I137))*E137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((Pr3P1!Tot_alumnos*F138)+(Pr3P1!X_parejas*G138)+(Pr3P1!x_equipo_4* H138)+(Pr3P1!Grupal*I138))*E138</f>
        <v>0</v>
      </c>
    </row>
    <row r="139" ht="15.75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4.0</v>
      </c>
      <c r="F139" s="108" t="b">
        <v>0</v>
      </c>
      <c r="G139" s="108" t="b">
        <v>0</v>
      </c>
      <c r="H139" s="108" t="b">
        <v>1</v>
      </c>
      <c r="I139" s="108" t="b">
        <v>0</v>
      </c>
      <c r="J139" s="142">
        <f>((Pr3P1!Tot_alumnos*F139)+(Pr3P1!X_parejas*G139)+(Pr3P1!x_equipo_4* H139)+(Pr3P1!Grupal*I139))*E139</f>
        <v>8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((Pr3P1!Tot_alumnos*F140)+(Pr3P1!X_parejas*G140)+(Pr3P1!x_equipo_4* H140)+(Pr3P1!Grupal*I140))*E140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((Pr3P1!Tot_alumnos*F141)+(Pr3P1!X_parejas*G141)+(Pr3P1!x_equipo_4* H141)+(Pr3P1!Grupal*I141))*E141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((Pr3P1!Tot_alumnos*F142)+(Pr3P1!X_parejas*G142)+(Pr3P1!x_equipo_4* H142)+(Pr3P1!Grupal*I142))*E142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((Pr3P1!Tot_alumnos*F143)+(Pr3P1!X_parejas*G143)+(Pr3P1!x_equipo_4* H143)+(Pr3P1!Grupal*I143))*E143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((Pr3P1!Tot_alumnos*F144)+(Pr3P1!X_parejas*G144)+(Pr3P1!x_equipo_4* H144)+(Pr3P1!Grupal*I144))*E144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((Pr3P1!Tot_alumnos*F145)+(Pr3P1!X_parejas*G145)+(Pr3P1!x_equipo_4* H145)+(Pr3P1!Grupal*I145))*E145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((Pr3P1!Tot_alumnos*F146)+(Pr3P1!X_parejas*G146)+(Pr3P1!x_equipo_4* H146)+(Pr3P1!Grupal*I146))*E146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((Pr3P1!Tot_alumnos*F147)+(Pr3P1!X_parejas*G147)+(Pr3P1!x_equipo_4* H147)+(Pr3P1!Grupal*I147))*E147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((Pr3P1!Tot_alumnos*F148)+(Pr3P1!X_parejas*G148)+(Pr3P1!x_equipo_4* H148)+(Pr3P1!Grupal*I148))*E148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((Pr3P1!Tot_alumnos*F149)+(Pr3P1!X_parejas*G149)+(Pr3P1!x_equipo_4* H149)+(Pr3P1!Grupal*I149))*E149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((Pr3P1!Tot_alumnos*F150)+(Pr3P1!X_parejas*G150)+(Pr3P1!x_equipo_4* H150)+(Pr3P1!Grupal*I150))*E150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((Pr3P1!Tot_alumnos*F151)+(Pr3P1!X_parejas*G151)+(Pr3P1!x_equipo_4* H151)+(Pr3P1!Grupal*I151))*E151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((Pr3P1!Tot_alumnos*F152)+(Pr3P1!X_parejas*G152)+(Pr3P1!x_equipo_4* H152)+(Pr3P1!Grupal*I152))*E152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((Pr3P1!Tot_alumnos*F153)+(Pr3P1!X_parejas*G153)+(Pr3P1!x_equipo_4* H153)+(Pr3P1!Grupal*I153))*E153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((Pr3P1!Tot_alumnos*F154)+(Pr3P1!X_parejas*G154)+(Pr3P1!x_equipo_4* H154)+(Pr3P1!Grupal*I154))*E154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((Pr3P1!Tot_alumnos*F155)+(Pr3P1!X_parejas*G155)+(Pr3P1!x_equipo_4* H155)+(Pr3P1!Grupal*I155))*E155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((Pr3P1!Tot_alumnos*F156)+(Pr3P1!X_parejas*G156)+(Pr3P1!x_equipo_4* H156)+(Pr3P1!Grupal*I156))*E156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((Pr3P1!Tot_alumnos*F157)+(Pr3P1!X_parejas*G157)+(Pr3P1!x_equipo_4* H157)+(Pr3P1!Grupal*I157))*E157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((Pr3P1!Tot_alumnos*F158)+(Pr3P1!X_parejas*G158)+(Pr3P1!x_equipo_4* H158)+(Pr3P1!Grupal*I158))*E158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((Pr3P1!Tot_alumnos*F159)+(Pr3P1!X_parejas*G159)+(Pr3P1!x_equipo_4* H159)+(Pr3P1!Grupal*I159))*E159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((Pr3P1!Tot_alumnos*F160)+(Pr3P1!X_parejas*G160)+(Pr3P1!x_equipo_4* H160)+(Pr3P1!Grupal*I160))*E160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((Pr3P1!Tot_alumnos*F161)+(Pr3P1!X_parejas*G161)+(Pr3P1!x_equipo_4* H161)+(Pr3P1!Grupal*I161))*E161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((Pr3P1!Tot_alumnos*F162)+(Pr3P1!X_parejas*G162)+(Pr3P1!x_equipo_4* H162)+(Pr3P1!Grupal*I162))*E162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((Pr3P1!Tot_alumnos*F163)+(Pr3P1!X_parejas*G163)+(Pr3P1!x_equipo_4* H163)+(Pr3P1!Grupal*I163))*E163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((Pr3P1!Tot_alumnos*F164)+(Pr3P1!X_parejas*G164)+(Pr3P1!x_equipo_4* H164)+(Pr3P1!Grupal*I164))*E164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((Pr3P1!Tot_alumnos*F165)+(Pr3P1!X_parejas*G165)+(Pr3P1!x_equipo_4* H165)+(Pr3P1!Grupal*I165))*E165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((Pr3P1!Tot_alumnos*F166)+(Pr3P1!X_parejas*G166)+(Pr3P1!x_equipo_4* H166)+(Pr3P1!Grupal*I166))*E166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((Pr3P1!Tot_alumnos*F167)+(Pr3P1!X_parejas*G167)+(Pr3P1!x_equipo_4* H167)+(Pr3P1!Grupal*I167))*E167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((Pr3P1!Tot_alumnos*F168)+(Pr3P1!X_parejas*G168)+(Pr3P1!x_equipo_4* H168)+(Pr3P1!Grupal*I168))*E168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((Pr3P1!Tot_alumnos*F169)+(Pr3P1!X_parejas*G169)+(Pr3P1!x_equipo_4* H169)+(Pr3P1!Grupal*I169))*E169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((Pr3P1!Tot_alumnos*F170)+(Pr3P1!X_parejas*G170)+(Pr3P1!x_equipo_4* H170)+(Pr3P1!Grupal*I170))*E170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((Pr3P1!Tot_alumnos*F171)+(Pr3P1!X_parejas*G171)+(Pr3P1!x_equipo_4* H171)+(Pr3P1!Grupal*I171))*E171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((Pr3P1!Tot_alumnos*F172)+(Pr3P1!X_parejas*G172)+(Pr3P1!x_equipo_4* H172)+(Pr3P1!Grupal*I172))*E172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((Pr3P1!Tot_alumnos*F173)+(Pr3P1!X_parejas*G173)+(Pr3P1!x_equipo_4* H173)+(Pr3P1!Grupal*I173))*E173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((Pr3P1!Tot_alumnos*F174)+(Pr3P1!X_parejas*G174)+(Pr3P1!x_equipo_4* H174)+(Pr3P1!Grupal*I174))*E174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((Pr3P1!Tot_alumnos*F175)+(Pr3P1!X_parejas*G175)+(Pr3P1!x_equipo_4* H175)+(Pr3P1!Grupal*I175))*E175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((Pr3P1!Tot_alumnos*F176)+(Pr3P1!X_parejas*G176)+(Pr3P1!x_equipo_4* H176)+(Pr3P1!Grupal*I176))*E176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((Pr3P1!Tot_alumnos*F177)+(Pr3P1!X_parejas*G177)+(Pr3P1!x_equipo_4* H177)+(Pr3P1!Grupal*I177))*E177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((Pr3P1!Tot_alumnos*F178)+(Pr3P1!X_parejas*G178)+(Pr3P1!x_equipo_4* H178)+(Pr3P1!Grupal*I178))*E178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((Pr3P1!Tot_alumnos*F179)+(Pr3P1!X_parejas*G179)+(Pr3P1!x_equipo_4* H179)+(Pr3P1!Grupal*I179))*E179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((Pr3P1!Tot_alumnos*F180)+(Pr3P1!X_parejas*G180)+(Pr3P1!x_equipo_4* H180)+(Pr3P1!Grupal*I180))*E180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((Pr3P1!Tot_alumnos*F181)+(Pr3P1!X_parejas*G181)+(Pr3P1!x_equipo_4* H181)+(Pr3P1!Grupal*I181))*E181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((Pr3P1!Tot_alumnos*F182)+(Pr3P1!X_parejas*G182)+(Pr3P1!x_equipo_4* H182)+(Pr3P1!Grupal*I182))*E182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((Pr3P1!Tot_alumnos*F183)+(Pr3P1!X_parejas*G183)+(Pr3P1!x_equipo_4* H183)+(Pr3P1!Grupal*I183))*E183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((Pr3P1!Tot_alumnos*F184)+(Pr3P1!X_parejas*G184)+(Pr3P1!x_equipo_4* H184)+(Pr3P1!Grupal*I184))*E184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((Pr3P1!Tot_alumnos*F185)+(Pr3P1!X_parejas*G185)+(Pr3P1!x_equipo_4* H185)+(Pr3P1!Grupal*I185))*E185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((Pr3P1!Tot_alumnos*F186)+(Pr3P1!X_parejas*G186)+(Pr3P1!x_equipo_4* H186)+(Pr3P1!Grupal*I186))*E186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((Pr3P1!Tot_alumnos*F187)+(Pr3P1!X_parejas*G187)+(Pr3P1!x_equipo_4* H187)+(Pr3P1!Grupal*I187))*E187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((Pr3P1!Tot_alumnos*F188)+(Pr3P1!X_parejas*G188)+(Pr3P1!x_equipo_4* H188)+(Pr3P1!Grupal*I188))*E188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((Pr3P1!Tot_alumnos*F189)+(Pr3P1!X_parejas*G189)+(Pr3P1!x_equipo_4* H189)+(Pr3P1!Grupal*I189))*E189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((Pr3P1!Tot_alumnos*F190)+(Pr3P1!X_parejas*G190)+(Pr3P1!x_equipo_4* H190)+(Pr3P1!Grupal*I190))*E190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((Pr3P1!Tot_alumnos*F191)+(Pr3P1!X_parejas*G191)+(Pr3P1!x_equipo_4* H191)+(Pr3P1!Grupal*I191))*E191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((Pr3P1!Tot_alumnos*F192)+(Pr3P1!X_parejas*G192)+(Pr3P1!x_equipo_4* H192)+(Pr3P1!Grupal*I192))*E192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((Pr3P1!Tot_alumnos*F193)+(Pr3P1!X_parejas*G193)+(Pr3P1!x_equipo_4* H193)+(Pr3P1!Grupal*I193))*E193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((Pr3P1!Tot_alumnos*F194)+(Pr3P1!X_parejas*G194)+(Pr3P1!x_equipo_4* H194)+(Pr3P1!Grupal*I194))*E194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((Pr3P1!Tot_alumnos*F195)+(Pr3P1!X_parejas*G195)+(Pr3P1!x_equipo_4* H195)+(Pr3P1!Grupal*I195))*E195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((Pr3P1!Tot_alumnos*F196)+(Pr3P1!X_parejas*G196)+(Pr3P1!x_equipo_4* H196)+(Pr3P1!Grupal*I196))*E196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((Pr3P1!Tot_alumnos*F197)+(Pr3P1!X_parejas*G197)+(Pr3P1!x_equipo_4* H197)+(Pr3P1!Grupal*I197))*E197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((Pr3P1!Tot_alumnos*F198)+(Pr3P1!X_parejas*G198)+(Pr3P1!x_equipo_4* H198)+(Pr3P1!Grupal*I198))*E198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((Pr3P1!Tot_alumnos*F199)+(Pr3P1!X_parejas*G199)+(Pr3P1!x_equipo_4* H199)+(Pr3P1!Grupal*I199))*E199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((Pr3P1!Tot_alumnos*F200)+(Pr3P1!X_parejas*G200)+(Pr3P1!x_equipo_4* H200)+(Pr3P1!Grupal*I200))*E200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((Pr3P1!Tot_alumnos*F201)+(Pr3P1!X_parejas*G201)+(Pr3P1!x_equipo_4* H201)+(Pr3P1!Grupal*I201))*E201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((Pr3P1!Tot_alumnos*F202)+(Pr3P1!X_parejas*G202)+(Pr3P1!x_equipo_4* H202)+(Pr3P1!Grupal*I202))*E202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((Pr3P1!Tot_alumnos*F203)+(Pr3P1!X_parejas*G203)+(Pr3P1!x_equipo_4* H203)+(Pr3P1!Grupal*I203))*E203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((Pr3P1!Tot_alumnos*F204)+(Pr3P1!X_parejas*G204)+(Pr3P1!x_equipo_4* H204)+(Pr3P1!Grupal*I204))*E204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((Pr3P1!Tot_alumnos*F205)+(Pr3P1!X_parejas*G205)+(Pr3P1!x_equipo_4* H205)+(Pr3P1!Grupal*I205))*E205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((Pr3P1!Tot_alumnos*F206)+(Pr3P1!X_parejas*G206)+(Pr3P1!x_equipo_4* H206)+(Pr3P1!Grupal*I206))*E206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((Pr3P1!Tot_alumnos*F207)+(Pr3P1!X_parejas*G207)+(Pr3P1!x_equipo_4* H207)+(Pr3P1!Grupal*I207))*E207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((Pr3P1!Tot_alumnos*F208)+(Pr3P1!X_parejas*G208)+(Pr3P1!x_equipo_4* H208)+(Pr3P1!Grupal*I208))*E208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((Pr3P1!Tot_alumnos*F209)+(Pr3P1!X_parejas*G209)+(Pr3P1!x_equipo_4* H209)+(Pr3P1!Grupal*I209))*E209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((Pr3P1!Tot_alumnos*F210)+(Pr3P1!X_parejas*G210)+(Pr3P1!x_equipo_4* H210)+(Pr3P1!Grupal*I210))*E210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((Pr3P1!Tot_alumnos*F211)+(Pr3P1!X_parejas*G211)+(Pr3P1!x_equipo_4* H211)+(Pr3P1!Grupal*I211))*E211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((Pr3P1!Tot_alumnos*F212)+(Pr3P1!X_parejas*G212)+(Pr3P1!x_equipo_4* H212)+(Pr3P1!Grupal*I212))*E212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((Pr3P1!Tot_alumnos*F213)+(Pr3P1!X_parejas*G213)+(Pr3P1!x_equipo_4* H213)+(Pr3P1!Grupal*I213))*E213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292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1.0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293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((N1P3!Tot_alumnos*F7)+(N1P3!X_parejas*G7)+(N1P3!x_equipo_4* H7)+(N1P3!Grupal*I7))*E7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((N1P3!Tot_alumnos*F8)+(N1P3!X_parejas*G8)+(N1P3!x_equipo_4* H8)+(N1P3!Grupal*I8))*E8</f>
        <v>0</v>
      </c>
    </row>
    <row r="9" ht="15.75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((N1P3!Tot_alumnos*F9)+(N1P3!X_parejas*G9)+(N1P3!x_equipo_4* H9)+(N1P3!Grupal*I9))*E9</f>
        <v>0</v>
      </c>
    </row>
    <row r="10" ht="15.75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((N1P3!Tot_alumnos*F10)+(N1P3!X_parejas*G10)+(N1P3!x_equipo_4* H10)+(N1P3!Grupal*I10))*E10</f>
        <v>0</v>
      </c>
    </row>
    <row r="11" ht="15.75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((N1P3!Tot_alumnos*F11)+(N1P3!X_parejas*G11)+(N1P3!x_equipo_4* H11)+(N1P3!Grupal*I11))*E11</f>
        <v>0</v>
      </c>
    </row>
    <row r="12" ht="15.75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((N1P3!Tot_alumnos*F12)+(N1P3!X_parejas*G12)+(N1P3!x_equipo_4* H12)+(N1P3!Grupal*I12))*E12</f>
        <v>0</v>
      </c>
    </row>
    <row r="13" ht="15.75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((N1P3!Tot_alumnos*F13)+(N1P3!X_parejas*G13)+(N1P3!x_equipo_4* H13)+(N1P3!Grupal*I13))*E13</f>
        <v>0</v>
      </c>
    </row>
    <row r="14" ht="15.75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((N1P3!Tot_alumnos*F14)+(N1P3!X_parejas*G14)+(N1P3!x_equipo_4* H14)+(N1P3!Grupal*I14))*E14</f>
        <v>0</v>
      </c>
    </row>
    <row r="15" ht="15.75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((N1P3!Tot_alumnos*F15)+(N1P3!X_parejas*G15)+(N1P3!x_equipo_4* H15)+(N1P3!Grupal*I15))*E15</f>
        <v>0</v>
      </c>
    </row>
    <row r="16" ht="15.75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((N1P3!Tot_alumnos*F16)+(N1P3!X_parejas*G16)+(N1P3!x_equipo_4* H16)+(N1P3!Grupal*I16))*E16</f>
        <v>0</v>
      </c>
    </row>
    <row r="17" ht="15.75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((N1P3!Tot_alumnos*F17)+(N1P3!X_parejas*G17)+(N1P3!x_equipo_4* H17)+(N1P3!Grupal*I17))*E17</f>
        <v>0</v>
      </c>
    </row>
    <row r="18" ht="15.75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((N1P3!Tot_alumnos*F18)+(N1P3!X_parejas*G18)+(N1P3!x_equipo_4* H18)+(N1P3!Grupal*I18))*E18</f>
        <v>0</v>
      </c>
    </row>
    <row r="19" ht="15.75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((N1P3!Tot_alumnos*F19)+(N1P3!X_parejas*G19)+(N1P3!x_equipo_4* H19)+(N1P3!Grupal*I19))*E19</f>
        <v>0</v>
      </c>
    </row>
    <row r="20" ht="15.75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((N1P3!Tot_alumnos*F20)+(N1P3!X_parejas*G20)+(N1P3!x_equipo_4* H20)+(N1P3!Grupal*I20))*E20</f>
        <v>0</v>
      </c>
    </row>
    <row r="21" ht="15.75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((N1P3!Tot_alumnos*F21)+(N1P3!X_parejas*G21)+(N1P3!x_equipo_4* H21)+(N1P3!Grupal*I21))*E21</f>
        <v>0</v>
      </c>
    </row>
    <row r="22" ht="15.75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((N1P3!Tot_alumnos*F22)+(N1P3!X_parejas*G22)+(N1P3!x_equipo_4* H22)+(N1P3!Grupal*I22))*E22</f>
        <v>0</v>
      </c>
    </row>
    <row r="23" ht="15.75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((N1P3!Tot_alumnos*F23)+(N1P3!X_parejas*G23)+(N1P3!x_equipo_4* H23)+(N1P3!Grupal*I23))*E23</f>
        <v>0</v>
      </c>
    </row>
    <row r="24" ht="15.75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((N1P3!Tot_alumnos*F24)+(N1P3!X_parejas*G24)+(N1P3!x_equipo_4* H24)+(N1P3!Grupal*I24))*E24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((N1P3!Tot_alumnos*F25)+(N1P3!X_parejas*G25)+(N1P3!x_equipo_4* H25)+(N1P3!Grupal*I25))*E25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((N1P3!Tot_alumnos*F26)+(N1P3!X_parejas*G26)+(N1P3!x_equipo_4* H26)+(N1P3!Grupal*I26))*E26</f>
        <v>2</v>
      </c>
    </row>
    <row r="27" ht="15.75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((N1P3!Tot_alumnos*F27)+(N1P3!X_parejas*G27)+(N1P3!x_equipo_4* H27)+(N1P3!Grupal*I27))*E27</f>
        <v>0</v>
      </c>
    </row>
    <row r="28" ht="15.75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((N1P3!Tot_alumnos*F28)+(N1P3!X_parejas*G28)+(N1P3!x_equipo_4* H28)+(N1P3!Grupal*I28))*E28</f>
        <v>0</v>
      </c>
    </row>
    <row r="29" ht="15.75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((N1P3!Tot_alumnos*F29)+(N1P3!X_parejas*G29)+(N1P3!x_equipo_4* H29)+(N1P3!Grupal*I29))*E29</f>
        <v>0</v>
      </c>
    </row>
    <row r="30" ht="15.75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((N1P3!Tot_alumnos*F30)+(N1P3!X_parejas*G30)+(N1P3!x_equipo_4* H30)+(N1P3!Grupal*I30))*E30</f>
        <v>0</v>
      </c>
    </row>
    <row r="31" ht="15.75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((N1P3!Tot_alumnos*F31)+(N1P3!X_parejas*G31)+(N1P3!x_equipo_4* H31)+(N1P3!Grupal*I31))*E31</f>
        <v>0</v>
      </c>
    </row>
    <row r="32" ht="15.75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((N1P3!Tot_alumnos*F32)+(N1P3!X_parejas*G32)+(N1P3!x_equipo_4* H32)+(N1P3!Grupal*I32))*E32</f>
        <v>0</v>
      </c>
    </row>
    <row r="33" ht="15.75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((N1P3!Tot_alumnos*F33)+(N1P3!X_parejas*G33)+(N1P3!x_equipo_4* H33)+(N1P3!Grupal*I33))*E33</f>
        <v>0</v>
      </c>
    </row>
    <row r="34" ht="15.75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((N1P3!Tot_alumnos*F34)+(N1P3!X_parejas*G34)+(N1P3!x_equipo_4* H34)+(N1P3!Grupal*I34))*E34</f>
        <v>0</v>
      </c>
      <c r="K34" s="154"/>
    </row>
    <row r="35" ht="15.75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((N1P3!Tot_alumnos*F35)+(N1P3!X_parejas*G35)+(N1P3!x_equipo_4* H35)+(N1P3!Grupal*I35))*E35</f>
        <v>0</v>
      </c>
      <c r="K35" s="154"/>
    </row>
    <row r="36" ht="15.75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((N1P3!Tot_alumnos*F36)+(N1P3!X_parejas*G36)+(N1P3!x_equipo_4* H36)+(N1P3!Grupal*I36))*E36</f>
        <v>0</v>
      </c>
      <c r="K36" s="154"/>
    </row>
    <row r="37" ht="15.75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((N1P3!Tot_alumnos*F37)+(N1P3!X_parejas*G37)+(N1P3!x_equipo_4* H37)+(N1P3!Grupal*I37))*E37</f>
        <v>0</v>
      </c>
    </row>
    <row r="38" ht="15.75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((N1P3!Tot_alumnos*F38)+(N1P3!X_parejas*G38)+(N1P3!x_equipo_4* H38)+(N1P3!Grupal*I38))*E38</f>
        <v>0</v>
      </c>
    </row>
    <row r="39" ht="15.75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((N1P3!Tot_alumnos*F39)+(N1P3!X_parejas*G39)+(N1P3!x_equipo_4* H39)+(N1P3!Grupal*I39))*E39</f>
        <v>0</v>
      </c>
    </row>
    <row r="40" ht="15.75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((N1P3!Tot_alumnos*F40)+(N1P3!X_parejas*G40)+(N1P3!x_equipo_4* H40)+(N1P3!Grupal*I40))*E40</f>
        <v>0</v>
      </c>
    </row>
    <row r="41" ht="15.75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((N1P3!Tot_alumnos*F41)+(N1P3!X_parejas*G41)+(N1P3!x_equipo_4* H41)+(N1P3!Grupal*I41))*E41</f>
        <v>0</v>
      </c>
    </row>
    <row r="42" ht="15.75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((N1P3!Tot_alumnos*F42)+(N1P3!X_parejas*G42)+(N1P3!x_equipo_4* H42)+(N1P3!Grupal*I42))*E42</f>
        <v>0</v>
      </c>
    </row>
    <row r="43" ht="15.75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((N1P3!Tot_alumnos*F43)+(N1P3!X_parejas*G43)+(N1P3!x_equipo_4* H43)+(N1P3!Grupal*I43))*E43</f>
        <v>0</v>
      </c>
    </row>
    <row r="44" ht="15.75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((N1P3!Tot_alumnos*F44)+(N1P3!X_parejas*G44)+(N1P3!x_equipo_4* H44)+(N1P3!Grupal*I44))*E44</f>
        <v>0</v>
      </c>
    </row>
    <row r="45" ht="15.75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((N1P3!Tot_alumnos*F45)+(N1P3!X_parejas*G45)+(N1P3!x_equipo_4* H45)+(N1P3!Grupal*I45))*E45</f>
        <v>0</v>
      </c>
    </row>
    <row r="46" ht="15.75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((N1P3!Tot_alumnos*F46)+(N1P3!X_parejas*G46)+(N1P3!x_equipo_4* H46)+(N1P3!Grupal*I46))*E46</f>
        <v>0</v>
      </c>
    </row>
    <row r="47" ht="15.75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((N1P3!Tot_alumnos*F47)+(N1P3!X_parejas*G47)+(N1P3!x_equipo_4* H47)+(N1P3!Grupal*I47))*E47</f>
        <v>0</v>
      </c>
    </row>
    <row r="48" ht="15.75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((N1P3!Tot_alumnos*F48)+(N1P3!X_parejas*G48)+(N1P3!x_equipo_4* H48)+(N1P3!Grupal*I48))*E48</f>
        <v>0</v>
      </c>
    </row>
    <row r="49" ht="15.75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((N1P3!Tot_alumnos*F49)+(N1P3!X_parejas*G49)+(N1P3!x_equipo_4* H49)+(N1P3!Grupal*I49))*E49</f>
        <v>0</v>
      </c>
    </row>
    <row r="50" ht="15.75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((N1P3!Tot_alumnos*F50)+(N1P3!X_parejas*G50)+(N1P3!x_equipo_4* H50)+(N1P3!Grupal*I50))*E50</f>
        <v>0</v>
      </c>
    </row>
    <row r="51" ht="15.75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((N1P3!Tot_alumnos*F51)+(N1P3!X_parejas*G51)+(N1P3!x_equipo_4* H51)+(N1P3!Grupal*I51))*E51</f>
        <v>0</v>
      </c>
    </row>
    <row r="52" ht="15.75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((N1P3!Tot_alumnos*F52)+(N1P3!X_parejas*G52)+(N1P3!x_equipo_4* H52)+(N1P3!Grupal*I52))*E52</f>
        <v>0</v>
      </c>
    </row>
    <row r="53" ht="15.75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((N1P3!Tot_alumnos*F53)+(N1P3!X_parejas*G53)+(N1P3!x_equipo_4* H53)+(N1P3!Grupal*I53))*E53</f>
        <v>0</v>
      </c>
    </row>
    <row r="54" ht="15.75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((N1P3!Tot_alumnos*F54)+(N1P3!X_parejas*G54)+(N1P3!x_equipo_4* H54)+(N1P3!Grupal*I54))*E54</f>
        <v>0</v>
      </c>
    </row>
    <row r="55" ht="15.75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((N1P3!Tot_alumnos*F55)+(N1P3!X_parejas*G55)+(N1P3!x_equipo_4* H55)+(N1P3!Grupal*I55))*E55</f>
        <v>0</v>
      </c>
    </row>
    <row r="56" ht="15.75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((N1P3!Tot_alumnos*F56)+(N1P3!X_parejas*G56)+(N1P3!x_equipo_4* H56)+(N1P3!Grupal*I56))*E56</f>
        <v>0</v>
      </c>
    </row>
    <row r="57" ht="15.75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((N1P3!Tot_alumnos*F57)+(N1P3!X_parejas*G57)+(N1P3!x_equipo_4* H57)+(N1P3!Grupal*I57))*E57</f>
        <v>0</v>
      </c>
    </row>
    <row r="58" ht="15.75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((N1P3!Tot_alumnos*F58)+(N1P3!X_parejas*G58)+(N1P3!x_equipo_4* H58)+(N1P3!Grupal*I58))*E58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((N1P3!Tot_alumnos*F59)+(N1P3!X_parejas*G59)+(N1P3!x_equipo_4* H59)+(N1P3!Grupal*I59))*E59</f>
        <v>0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((N1P3!Tot_alumnos*F60)+(N1P3!X_parejas*G60)+(N1P3!x_equipo_4* H60)+(N1P3!Grupal*I60))*E60</f>
        <v>0</v>
      </c>
    </row>
    <row r="61" ht="15.75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((N1P3!Tot_alumnos*F61)+(N1P3!X_parejas*G61)+(N1P3!x_equipo_4* H61)+(N1P3!Grupal*I61))*E61</f>
        <v>0</v>
      </c>
    </row>
    <row r="62" ht="15.75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((N1P3!Tot_alumnos*F62)+(N1P3!X_parejas*G62)+(N1P3!x_equipo_4* H62)+(N1P3!Grupal*I62))*E62</f>
        <v>0</v>
      </c>
    </row>
    <row r="63" ht="15.75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((N1P3!Tot_alumnos*F63)+(N1P3!X_parejas*G63)+(N1P3!x_equipo_4* H63)+(N1P3!Grupal*I63))*E63</f>
        <v>0</v>
      </c>
    </row>
    <row r="64" ht="15.75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((N1P3!Tot_alumnos*F64)+(N1P3!X_parejas*G64)+(N1P3!x_equipo_4* H64)+(N1P3!Grupal*I64))*E64</f>
        <v>0</v>
      </c>
    </row>
    <row r="65" ht="15.75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((N1P3!Tot_alumnos*F65)+(N1P3!X_parejas*G65)+(N1P3!x_equipo_4* H65)+(N1P3!Grupal*I65))*E65</f>
        <v>0</v>
      </c>
    </row>
    <row r="66" ht="15.75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2.0</v>
      </c>
      <c r="F66" s="108" t="b">
        <v>0</v>
      </c>
      <c r="G66" s="108" t="b">
        <v>0</v>
      </c>
      <c r="H66" s="108" t="b">
        <v>1</v>
      </c>
      <c r="I66" s="108" t="b">
        <v>0</v>
      </c>
      <c r="J66" s="142">
        <f>((N1P3!Tot_alumnos*F66)+(N1P3!X_parejas*G66)+(N1P3!x_equipo_4* H66)+(N1P3!Grupal*I66))*E66</f>
        <v>4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0.0</v>
      </c>
      <c r="F67" s="108" t="b">
        <v>0</v>
      </c>
      <c r="G67" s="108" t="b">
        <v>0</v>
      </c>
      <c r="H67" s="108" t="b">
        <v>0</v>
      </c>
      <c r="I67" s="108" t="b">
        <v>0</v>
      </c>
      <c r="J67" s="142">
        <f>((N1P3!Tot_alumnos*F67)+(N1P3!X_parejas*G67)+(N1P3!x_equipo_4* H67)+(N1P3!Grupal*I67))*E67</f>
        <v>0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2.0</v>
      </c>
      <c r="F68" s="108" t="b">
        <v>0</v>
      </c>
      <c r="G68" s="108" t="b">
        <v>0</v>
      </c>
      <c r="H68" s="108" t="b">
        <v>1</v>
      </c>
      <c r="I68" s="108" t="b">
        <v>0</v>
      </c>
      <c r="J68" s="142">
        <f>((N1P3!Tot_alumnos*F68)+(N1P3!X_parejas*G68)+(N1P3!x_equipo_4* H68)+(N1P3!Grupal*I68))*E68</f>
        <v>4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3.0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((N1P3!Tot_alumnos*F69)+(N1P3!X_parejas*G69)+(N1P3!x_equipo_4* H69)+(N1P3!Grupal*I69))*E69</f>
        <v>6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1.0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((N1P3!Tot_alumnos*F70)+(N1P3!X_parejas*G70)+(N1P3!x_equipo_4* H70)+(N1P3!Grupal*I70))*E70</f>
        <v>2</v>
      </c>
    </row>
    <row r="71" ht="15.75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1.0</v>
      </c>
      <c r="F71" s="108" t="b">
        <v>0</v>
      </c>
      <c r="G71" s="108" t="b">
        <v>0</v>
      </c>
      <c r="H71" s="108" t="b">
        <v>1</v>
      </c>
      <c r="I71" s="108" t="b">
        <v>0</v>
      </c>
      <c r="J71" s="142">
        <f>((N1P3!Tot_alumnos*F71)+(N1P3!X_parejas*G71)+(N1P3!x_equipo_4* H71)+(N1P3!Grupal*I71))*E71</f>
        <v>2</v>
      </c>
    </row>
    <row r="72" ht="15.75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((N1P3!Tot_alumnos*F72)+(N1P3!X_parejas*G72)+(N1P3!x_equipo_4* H72)+(N1P3!Grupal*I72))*E72</f>
        <v>0</v>
      </c>
    </row>
    <row r="73" ht="15.75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((N1P3!Tot_alumnos*F73)+(N1P3!X_parejas*G73)+(N1P3!x_equipo_4* H73)+(N1P3!Grupal*I73))*E73</f>
        <v>0</v>
      </c>
    </row>
    <row r="74" ht="15.75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((N1P3!Tot_alumnos*F74)+(N1P3!X_parejas*G74)+(N1P3!x_equipo_4* H74)+(N1P3!Grupal*I74))*E74</f>
        <v>0</v>
      </c>
    </row>
    <row r="75" ht="15.75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((N1P3!Tot_alumnos*F75)+(N1P3!X_parejas*G75)+(N1P3!x_equipo_4* H75)+(N1P3!Grupal*I75))*E75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((N1P3!Tot_alumnos*F76)+(N1P3!X_parejas*G76)+(N1P3!x_equipo_4* H76)+(N1P3!Grupal*I76))*E76</f>
        <v>0</v>
      </c>
    </row>
    <row r="77" ht="15.75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((N1P3!Tot_alumnos*F77)+(N1P3!X_parejas*G77)+(N1P3!x_equipo_4* H77)+(N1P3!Grupal*I77))*E77</f>
        <v>0</v>
      </c>
      <c r="K77" s="154"/>
    </row>
    <row r="78" ht="15.75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((N1P3!Tot_alumnos*F78)+(N1P3!X_parejas*G78)+(N1P3!x_equipo_4* H78)+(N1P3!Grupal*I78))*E78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((N1P3!Tot_alumnos*F79)+(N1P3!X_parejas*G79)+(N1P3!x_equipo_4* H79)+(N1P3!Grupal*I79))*E79</f>
        <v>0</v>
      </c>
    </row>
    <row r="80" ht="15.75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((N1P3!Tot_alumnos*F80)+(N1P3!X_parejas*G80)+(N1P3!x_equipo_4* H80)+(N1P3!Grupal*I80))*E80</f>
        <v>0</v>
      </c>
    </row>
    <row r="81" ht="15.75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((N1P3!Tot_alumnos*F81)+(N1P3!X_parejas*G81)+(N1P3!x_equipo_4* H81)+(N1P3!Grupal*I81))*E81</f>
        <v>0</v>
      </c>
    </row>
    <row r="82" ht="15.75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((N1P3!Tot_alumnos*F82)+(N1P3!X_parejas*G82)+(N1P3!x_equipo_4* H82)+(N1P3!Grupal*I82))*E82</f>
        <v>0</v>
      </c>
    </row>
    <row r="83" ht="15.75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((N1P3!Tot_alumnos*F83)+(N1P3!X_parejas*G83)+(N1P3!x_equipo_4* H83)+(N1P3!Grupal*I83))*E83</f>
        <v>0</v>
      </c>
    </row>
    <row r="84" ht="15.75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((N1P3!Tot_alumnos*F84)+(N1P3!X_parejas*G84)+(N1P3!x_equipo_4* H84)+(N1P3!Grupal*I84))*E84</f>
        <v>0</v>
      </c>
    </row>
    <row r="85" ht="15.75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((N1P3!Tot_alumnos*F85)+(N1P3!X_parejas*G85)+(N1P3!x_equipo_4* H85)+(N1P3!Grupal*I85))*E85</f>
        <v>0</v>
      </c>
    </row>
    <row r="86" ht="15.75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((N1P3!Tot_alumnos*F86)+(N1P3!X_parejas*G86)+(N1P3!x_equipo_4* H86)+(N1P3!Grupal*I86))*E86</f>
        <v>0</v>
      </c>
    </row>
    <row r="87" ht="15.75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((N1P3!Tot_alumnos*F87)+(N1P3!X_parejas*G87)+(N1P3!x_equipo_4* H87)+(N1P3!Grupal*I87))*E87</f>
        <v>0</v>
      </c>
    </row>
    <row r="88" ht="15.75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((N1P3!Tot_alumnos*F88)+(N1P3!X_parejas*G88)+(N1P3!x_equipo_4* H88)+(N1P3!Grupal*I88))*E88</f>
        <v>0</v>
      </c>
    </row>
    <row r="89" ht="15.75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((N1P3!Tot_alumnos*F89)+(N1P3!X_parejas*G89)+(N1P3!x_equipo_4* H89)+(N1P3!Grupal*I89))*E89</f>
        <v>0</v>
      </c>
    </row>
    <row r="90" ht="15.75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((N1P3!Tot_alumnos*F90)+(N1P3!X_parejas*G90)+(N1P3!x_equipo_4* H90)+(N1P3!Grupal*I90))*E90</f>
        <v>0</v>
      </c>
    </row>
    <row r="91" ht="15.75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((N1P3!Tot_alumnos*F91)+(N1P3!X_parejas*G91)+(N1P3!x_equipo_4* H91)+(N1P3!Grupal*I91))*E91</f>
        <v>0</v>
      </c>
    </row>
    <row r="92" ht="15.75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((N1P3!Tot_alumnos*F92)+(N1P3!X_parejas*G92)+(N1P3!x_equipo_4* H92)+(N1P3!Grupal*I92))*E92</f>
        <v>0</v>
      </c>
    </row>
    <row r="93" ht="15.75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((N1P3!Tot_alumnos*F93)+(N1P3!X_parejas*G93)+(N1P3!x_equipo_4* H93)+(N1P3!Grupal*I93))*E93</f>
        <v>0</v>
      </c>
    </row>
    <row r="94" ht="15.75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((N1P3!Tot_alumnos*F94)+(N1P3!X_parejas*G94)+(N1P3!x_equipo_4* H94)+(N1P3!Grupal*I94))*E94</f>
        <v>0</v>
      </c>
    </row>
    <row r="95" ht="15.75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((N1P3!Tot_alumnos*F95)+(N1P3!X_parejas*G95)+(N1P3!x_equipo_4* H95)+(N1P3!Grupal*I95))*E95</f>
        <v>0</v>
      </c>
    </row>
    <row r="96" ht="15.75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((N1P3!Tot_alumnos*F96)+(N1P3!X_parejas*G96)+(N1P3!x_equipo_4* H96)+(N1P3!Grupal*I96))*E96</f>
        <v>0</v>
      </c>
    </row>
    <row r="97" ht="15.75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((N1P3!Tot_alumnos*F97)+(N1P3!X_parejas*G97)+(N1P3!x_equipo_4* H97)+(N1P3!Grupal*I97))*E97</f>
        <v>0</v>
      </c>
      <c r="K97" s="154"/>
    </row>
    <row r="98" ht="15.75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((N1P3!Tot_alumnos*F98)+(N1P3!X_parejas*G98)+(N1P3!x_equipo_4* H98)+(N1P3!Grupal*I98))*E98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((N1P3!Tot_alumnos*F99)+(N1P3!X_parejas*G99)+(N1P3!x_equipo_4* H99)+(N1P3!Grupal*I99))*E99</f>
        <v>0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((N1P3!Tot_alumnos*F100)+(N1P3!X_parejas*G100)+(N1P3!x_equipo_4* H100)+(N1P3!Grupal*I100))*E100</f>
        <v>0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((N1P3!Tot_alumnos*F101)+(N1P3!X_parejas*G101)+(N1P3!x_equipo_4* H101)+(N1P3!Grupal*I101))*E101</f>
        <v>0</v>
      </c>
    </row>
    <row r="102" ht="15.75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((N1P3!Tot_alumnos*F102)+(N1P3!X_parejas*G102)+(N1P3!x_equipo_4* H102)+(N1P3!Grupal*I102))*E102</f>
        <v>0</v>
      </c>
    </row>
    <row r="103" ht="15.75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((N1P3!Tot_alumnos*F103)+(N1P3!X_parejas*G103)+(N1P3!x_equipo_4* H103)+(N1P3!Grupal*I103))*E103</f>
        <v>0</v>
      </c>
    </row>
    <row r="104" ht="15.75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((N1P3!Tot_alumnos*F104)+(N1P3!X_parejas*G104)+(N1P3!x_equipo_4* H104)+(N1P3!Grupal*I104))*E104</f>
        <v>0</v>
      </c>
    </row>
    <row r="105" ht="15.75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((N1P3!Tot_alumnos*F105)+(N1P3!X_parejas*G105)+(N1P3!x_equipo_4* H105)+(N1P3!Grupal*I105))*E105</f>
        <v>0</v>
      </c>
    </row>
    <row r="106" ht="15.75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((N1P3!Tot_alumnos*F106)+(N1P3!X_parejas*G106)+(N1P3!x_equipo_4* H106)+(N1P3!Grupal*I106))*E106</f>
        <v>0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((N1P3!Tot_alumnos*F107)+(N1P3!X_parejas*G107)+(N1P3!x_equipo_4* H107)+(N1P3!Grupal*I107))*E107</f>
        <v>0</v>
      </c>
    </row>
    <row r="108" ht="15.75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((N1P3!Tot_alumnos*F108)+(N1P3!X_parejas*G108)+(N1P3!x_equipo_4* H108)+(N1P3!Grupal*I108))*E108</f>
        <v>0</v>
      </c>
      <c r="K108" s="154"/>
    </row>
    <row r="109" ht="15.75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((N1P3!Tot_alumnos*F109)+(N1P3!X_parejas*G109)+(N1P3!x_equipo_4* H109)+(N1P3!Grupal*I109))*E109</f>
        <v>0</v>
      </c>
      <c r="K109" s="154"/>
    </row>
    <row r="110" ht="15.75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((N1P3!Tot_alumnos*F110)+(N1P3!X_parejas*G110)+(N1P3!x_equipo_4* H110)+(N1P3!Grupal*I110))*E110</f>
        <v>0</v>
      </c>
    </row>
    <row r="111" ht="15.75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((N1P3!Tot_alumnos*F111)+(N1P3!X_parejas*G111)+(N1P3!x_equipo_4* H111)+(N1P3!Grupal*I111))*E111</f>
        <v>0</v>
      </c>
    </row>
    <row r="112" ht="15.75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((N1P3!Tot_alumnos*F112)+(N1P3!X_parejas*G112)+(N1P3!x_equipo_4* H112)+(N1P3!Grupal*I112))*E112</f>
        <v>0</v>
      </c>
    </row>
    <row r="113" ht="15.75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((N1P3!Tot_alumnos*F113)+(N1P3!X_parejas*G113)+(N1P3!x_equipo_4* H113)+(N1P3!Grupal*I113))*E113</f>
        <v>0</v>
      </c>
    </row>
    <row r="114" ht="15.75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((N1P3!Tot_alumnos*F114)+(N1P3!X_parejas*G114)+(N1P3!x_equipo_4* H114)+(N1P3!Grupal*I114))*E114</f>
        <v>0</v>
      </c>
    </row>
    <row r="115" ht="15.75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((N1P3!Tot_alumnos*F115)+(N1P3!X_parejas*G115)+(N1P3!x_equipo_4* H115)+(N1P3!Grupal*I115))*E115</f>
        <v>0</v>
      </c>
    </row>
    <row r="116" ht="15.75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((N1P3!Tot_alumnos*F116)+(N1P3!X_parejas*G116)+(N1P3!x_equipo_4* H116)+(N1P3!Grupal*I116))*E116</f>
        <v>0</v>
      </c>
    </row>
    <row r="117" ht="15.75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((N1P3!Tot_alumnos*F117)+(N1P3!X_parejas*G117)+(N1P3!x_equipo_4* H117)+(N1P3!Grupal*I117))*E117</f>
        <v>0</v>
      </c>
    </row>
    <row r="118" ht="15.75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((N1P3!Tot_alumnos*F118)+(N1P3!X_parejas*G118)+(N1P3!x_equipo_4* H118)+(N1P3!Grupal*I118))*E118</f>
        <v>0</v>
      </c>
    </row>
    <row r="119" ht="15.75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((N1P3!Tot_alumnos*F119)+(N1P3!X_parejas*G119)+(N1P3!x_equipo_4* H119)+(N1P3!Grupal*I119))*E119</f>
        <v>0</v>
      </c>
    </row>
    <row r="120" ht="15.75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((N1P3!Tot_alumnos*F120)+(N1P3!X_parejas*G120)+(N1P3!x_equipo_4* H120)+(N1P3!Grupal*I120))*E120</f>
        <v>0</v>
      </c>
    </row>
    <row r="121" ht="15.75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((N1P3!Tot_alumnos*F121)+(N1P3!X_parejas*G121)+(N1P3!x_equipo_4* H121)+(N1P3!Grupal*I121))*E121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((N1P3!Tot_alumnos*F122)+(N1P3!X_parejas*G122)+(N1P3!x_equipo_4* H122)+(N1P3!Grupal*I122))*E122</f>
        <v>0</v>
      </c>
    </row>
    <row r="123" ht="15.75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((N1P3!Tot_alumnos*F123)+(N1P3!X_parejas*G123)+(N1P3!x_equipo_4* H123)+(N1P3!Grupal*I123))*E123</f>
        <v>0</v>
      </c>
    </row>
    <row r="124" ht="15.75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((N1P3!Tot_alumnos*F124)+(N1P3!X_parejas*G124)+(N1P3!x_equipo_4* H124)+(N1P3!Grupal*I124))*E124</f>
        <v>0</v>
      </c>
    </row>
    <row r="125" ht="15.75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((N1P3!Tot_alumnos*F125)+(N1P3!X_parejas*G125)+(N1P3!x_equipo_4* H125)+(N1P3!Grupal*I125))*E125</f>
        <v>0</v>
      </c>
    </row>
    <row r="126" ht="15.75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((N1P3!Tot_alumnos*F126)+(N1P3!X_parejas*G126)+(N1P3!x_equipo_4* H126)+(N1P3!Grupal*I126))*E126</f>
        <v>0</v>
      </c>
    </row>
    <row r="127" ht="15.75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((N1P3!Tot_alumnos*F127)+(N1P3!X_parejas*G127)+(N1P3!x_equipo_4* H127)+(N1P3!Grupal*I127))*E127</f>
        <v>0</v>
      </c>
    </row>
    <row r="128" ht="15.75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((N1P3!Tot_alumnos*F128)+(N1P3!X_parejas*G128)+(N1P3!x_equipo_4* H128)+(N1P3!Grupal*I128))*E128</f>
        <v>0</v>
      </c>
    </row>
    <row r="129" ht="15.75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((N1P3!Tot_alumnos*F129)+(N1P3!X_parejas*G129)+(N1P3!x_equipo_4* H129)+(N1P3!Grupal*I129))*E129</f>
        <v>0</v>
      </c>
    </row>
    <row r="130" ht="15.75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((N1P3!Tot_alumnos*F130)+(N1P3!X_parejas*G130)+(N1P3!x_equipo_4* H130)+(N1P3!Grupal*I130))*E130</f>
        <v>0</v>
      </c>
    </row>
    <row r="131" ht="15.75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((N1P3!Tot_alumnos*F131)+(N1P3!X_parejas*G131)+(N1P3!x_equipo_4* H131)+(N1P3!Grupal*I131))*E131</f>
        <v>0</v>
      </c>
    </row>
    <row r="132" ht="15.75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((N1P3!Tot_alumnos*F132)+(N1P3!X_parejas*G132)+(N1P3!x_equipo_4* H132)+(N1P3!Grupal*I132))*E132</f>
        <v>0</v>
      </c>
    </row>
    <row r="133" ht="15.75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((N1P3!Tot_alumnos*F133)+(N1P3!X_parejas*G133)+(N1P3!x_equipo_4* H133)+(N1P3!Grupal*I133))*E133</f>
        <v>0</v>
      </c>
    </row>
    <row r="134" ht="15.75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((N1P3!Tot_alumnos*F134)+(N1P3!X_parejas*G134)+(N1P3!x_equipo_4* H134)+(N1P3!Grupal*I134))*E134</f>
        <v>0</v>
      </c>
    </row>
    <row r="135" ht="15.75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((N1P3!Tot_alumnos*F135)+(N1P3!X_parejas*G135)+(N1P3!x_equipo_4* H135)+(N1P3!Grupal*I135))*E135</f>
        <v>0</v>
      </c>
    </row>
    <row r="136" ht="15.75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((N1P3!Tot_alumnos*F136)+(N1P3!X_parejas*G136)+(N1P3!x_equipo_4* H136)+(N1P3!Grupal*I136))*E136</f>
        <v>0</v>
      </c>
    </row>
    <row r="137" ht="15.75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((N1P3!Tot_alumnos*F137)+(N1P3!X_parejas*G137)+(N1P3!x_equipo_4* H137)+(N1P3!Grupal*I137))*E137</f>
        <v>0</v>
      </c>
    </row>
    <row r="138" ht="15.75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((N1P3!Tot_alumnos*F138)+(N1P3!X_parejas*G138)+(N1P3!x_equipo_4* H138)+(N1P3!Grupal*I138))*E138</f>
        <v>0</v>
      </c>
    </row>
    <row r="139" ht="15.75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8.0</v>
      </c>
      <c r="F139" s="108" t="b">
        <v>0</v>
      </c>
      <c r="G139" s="108" t="b">
        <v>0</v>
      </c>
      <c r="H139" s="108" t="b">
        <v>1</v>
      </c>
      <c r="I139" s="108" t="b">
        <v>0</v>
      </c>
      <c r="J139" s="142">
        <f>((N1P3!Tot_alumnos*F139)+(N1P3!X_parejas*G139)+(N1P3!x_equipo_4* H139)+(N1P3!Grupal*I139))*E139</f>
        <v>16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((N1P3!Tot_alumnos*F140)+(N1P3!X_parejas*G140)+(N1P3!x_equipo_4* H140)+(N1P3!Grupal*I140))*E140</f>
        <v>2</v>
      </c>
    </row>
    <row r="141" ht="15.75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1.0</v>
      </c>
      <c r="F141" s="108" t="b">
        <v>0</v>
      </c>
      <c r="G141" s="108" t="b">
        <v>0</v>
      </c>
      <c r="H141" s="108" t="b">
        <v>1</v>
      </c>
      <c r="I141" s="108" t="b">
        <v>0</v>
      </c>
      <c r="J141" s="142">
        <f>((N1P3!Tot_alumnos*F141)+(N1P3!X_parejas*G141)+(N1P3!x_equipo_4* H141)+(N1P3!Grupal*I141))*E141</f>
        <v>2</v>
      </c>
    </row>
    <row r="142" ht="15.75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0</v>
      </c>
      <c r="I142" s="108" t="b">
        <v>0</v>
      </c>
      <c r="J142" s="142">
        <f>((N1P3!Tot_alumnos*F142)+(N1P3!X_parejas*G142)+(N1P3!x_equipo_4* H142)+(N1P3!Grupal*I142))*E142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0.0</v>
      </c>
      <c r="F143" s="108" t="b">
        <v>0</v>
      </c>
      <c r="G143" s="108" t="b">
        <v>0</v>
      </c>
      <c r="H143" s="108" t="b">
        <v>0</v>
      </c>
      <c r="I143" s="108" t="b">
        <v>0</v>
      </c>
      <c r="J143" s="142">
        <f>((N1P3!Tot_alumnos*F143)+(N1P3!X_parejas*G143)+(N1P3!x_equipo_4* H143)+(N1P3!Grupal*I143))*E143</f>
        <v>0</v>
      </c>
    </row>
    <row r="144" ht="15.75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((N1P3!Tot_alumnos*F144)+(N1P3!X_parejas*G144)+(N1P3!x_equipo_4* H144)+(N1P3!Grupal*I144))*E144</f>
        <v>0</v>
      </c>
    </row>
    <row r="145" ht="15.75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((N1P3!Tot_alumnos*F145)+(N1P3!X_parejas*G145)+(N1P3!x_equipo_4* H145)+(N1P3!Grupal*I145))*E145</f>
        <v>0</v>
      </c>
    </row>
    <row r="146" ht="15.75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((N1P3!Tot_alumnos*F146)+(N1P3!X_parejas*G146)+(N1P3!x_equipo_4* H146)+(N1P3!Grupal*I146))*E146</f>
        <v>0</v>
      </c>
    </row>
    <row r="147" ht="15.75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((N1P3!Tot_alumnos*F147)+(N1P3!X_parejas*G147)+(N1P3!x_equipo_4* H147)+(N1P3!Grupal*I147))*E147</f>
        <v>0</v>
      </c>
    </row>
    <row r="148" ht="15.75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((N1P3!Tot_alumnos*F148)+(N1P3!X_parejas*G148)+(N1P3!x_equipo_4* H148)+(N1P3!Grupal*I148))*E148</f>
        <v>0</v>
      </c>
    </row>
    <row r="149" ht="15.75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((N1P3!Tot_alumnos*F149)+(N1P3!X_parejas*G149)+(N1P3!x_equipo_4* H149)+(N1P3!Grupal*I149))*E149</f>
        <v>0</v>
      </c>
    </row>
    <row r="150" ht="15.75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((N1P3!Tot_alumnos*F150)+(N1P3!X_parejas*G150)+(N1P3!x_equipo_4* H150)+(N1P3!Grupal*I150))*E150</f>
        <v>0</v>
      </c>
    </row>
    <row r="151" ht="15.75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((N1P3!Tot_alumnos*F151)+(N1P3!X_parejas*G151)+(N1P3!x_equipo_4* H151)+(N1P3!Grupal*I151))*E151</f>
        <v>0</v>
      </c>
    </row>
    <row r="152" ht="15.75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((N1P3!Tot_alumnos*F152)+(N1P3!X_parejas*G152)+(N1P3!x_equipo_4* H152)+(N1P3!Grupal*I152))*E152</f>
        <v>0</v>
      </c>
    </row>
    <row r="153" ht="15.75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((N1P3!Tot_alumnos*F153)+(N1P3!X_parejas*G153)+(N1P3!x_equipo_4* H153)+(N1P3!Grupal*I153))*E153</f>
        <v>0</v>
      </c>
    </row>
    <row r="154" ht="15.75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((N1P3!Tot_alumnos*F154)+(N1P3!X_parejas*G154)+(N1P3!x_equipo_4* H154)+(N1P3!Grupal*I154))*E154</f>
        <v>0</v>
      </c>
    </row>
    <row r="155" ht="15.75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((N1P3!Tot_alumnos*F155)+(N1P3!X_parejas*G155)+(N1P3!x_equipo_4* H155)+(N1P3!Grupal*I155))*E155</f>
        <v>0</v>
      </c>
    </row>
    <row r="156" ht="15.75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((N1P3!Tot_alumnos*F156)+(N1P3!X_parejas*G156)+(N1P3!x_equipo_4* H156)+(N1P3!Grupal*I156))*E156</f>
        <v>0</v>
      </c>
    </row>
    <row r="157" ht="15.75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((N1P3!Tot_alumnos*F157)+(N1P3!X_parejas*G157)+(N1P3!x_equipo_4* H157)+(N1P3!Grupal*I157))*E157</f>
        <v>0</v>
      </c>
    </row>
    <row r="158" ht="15.75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((N1P3!Tot_alumnos*F158)+(N1P3!X_parejas*G158)+(N1P3!x_equipo_4* H158)+(N1P3!Grupal*I158))*E158</f>
        <v>0</v>
      </c>
    </row>
    <row r="159" ht="15.75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((N1P3!Tot_alumnos*F159)+(N1P3!X_parejas*G159)+(N1P3!x_equipo_4* H159)+(N1P3!Grupal*I159))*E159</f>
        <v>0</v>
      </c>
    </row>
    <row r="160" ht="15.75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((N1P3!Tot_alumnos*F160)+(N1P3!X_parejas*G160)+(N1P3!x_equipo_4* H160)+(N1P3!Grupal*I160))*E160</f>
        <v>0</v>
      </c>
    </row>
    <row r="161" ht="15.75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((N1P3!Tot_alumnos*F161)+(N1P3!X_parejas*G161)+(N1P3!x_equipo_4* H161)+(N1P3!Grupal*I161))*E161</f>
        <v>0</v>
      </c>
    </row>
    <row r="162" ht="15.75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((N1P3!Tot_alumnos*F162)+(N1P3!X_parejas*G162)+(N1P3!x_equipo_4* H162)+(N1P3!Grupal*I162))*E162</f>
        <v>0</v>
      </c>
    </row>
    <row r="163" ht="15.75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((N1P3!Tot_alumnos*F163)+(N1P3!X_parejas*G163)+(N1P3!x_equipo_4* H163)+(N1P3!Grupal*I163))*E163</f>
        <v>0</v>
      </c>
    </row>
    <row r="164" ht="15.75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((N1P3!Tot_alumnos*F164)+(N1P3!X_parejas*G164)+(N1P3!x_equipo_4* H164)+(N1P3!Grupal*I164))*E164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((N1P3!Tot_alumnos*F165)+(N1P3!X_parejas*G165)+(N1P3!x_equipo_4* H165)+(N1P3!Grupal*I165))*E165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((N1P3!Tot_alumnos*F166)+(N1P3!X_parejas*G166)+(N1P3!x_equipo_4* H166)+(N1P3!Grupal*I166))*E166</f>
        <v>2</v>
      </c>
    </row>
    <row r="167" ht="15.75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((N1P3!Tot_alumnos*F167)+(N1P3!X_parejas*G167)+(N1P3!x_equipo_4* H167)+(N1P3!Grupal*I167))*E167</f>
        <v>0</v>
      </c>
    </row>
    <row r="168" ht="15.75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((N1P3!Tot_alumnos*F168)+(N1P3!X_parejas*G168)+(N1P3!x_equipo_4* H168)+(N1P3!Grupal*I168))*E168</f>
        <v>0</v>
      </c>
    </row>
    <row r="169" ht="15.75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((N1P3!Tot_alumnos*F169)+(N1P3!X_parejas*G169)+(N1P3!x_equipo_4* H169)+(N1P3!Grupal*I169))*E169</f>
        <v>0</v>
      </c>
    </row>
    <row r="170" ht="15.75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((N1P3!Tot_alumnos*F170)+(N1P3!X_parejas*G170)+(N1P3!x_equipo_4* H170)+(N1P3!Grupal*I170))*E170</f>
        <v>0</v>
      </c>
    </row>
    <row r="171" ht="15.75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((N1P3!Tot_alumnos*F171)+(N1P3!X_parejas*G171)+(N1P3!x_equipo_4* H171)+(N1P3!Grupal*I171))*E171</f>
        <v>0</v>
      </c>
    </row>
    <row r="172" ht="15.75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((N1P3!Tot_alumnos*F172)+(N1P3!X_parejas*G172)+(N1P3!x_equipo_4* H172)+(N1P3!Grupal*I172))*E172</f>
        <v>0</v>
      </c>
    </row>
    <row r="173" ht="15.75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((N1P3!Tot_alumnos*F173)+(N1P3!X_parejas*G173)+(N1P3!x_equipo_4* H173)+(N1P3!Grupal*I173))*E173</f>
        <v>0</v>
      </c>
    </row>
    <row r="174" ht="15.75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((N1P3!Tot_alumnos*F174)+(N1P3!X_parejas*G174)+(N1P3!x_equipo_4* H174)+(N1P3!Grupal*I174))*E174</f>
        <v>0</v>
      </c>
    </row>
    <row r="175" ht="15.75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((N1P3!Tot_alumnos*F175)+(N1P3!X_parejas*G175)+(N1P3!x_equipo_4* H175)+(N1P3!Grupal*I175))*E175</f>
        <v>0</v>
      </c>
    </row>
    <row r="176" ht="15.75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((N1P3!Tot_alumnos*F176)+(N1P3!X_parejas*G176)+(N1P3!x_equipo_4* H176)+(N1P3!Grupal*I176))*E176</f>
        <v>0</v>
      </c>
    </row>
    <row r="177" ht="15.75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((N1P3!Tot_alumnos*F177)+(N1P3!X_parejas*G177)+(N1P3!x_equipo_4* H177)+(N1P3!Grupal*I177))*E177</f>
        <v>0</v>
      </c>
    </row>
    <row r="178" ht="15.75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((N1P3!Tot_alumnos*F178)+(N1P3!X_parejas*G178)+(N1P3!x_equipo_4* H178)+(N1P3!Grupal*I178))*E178</f>
        <v>0</v>
      </c>
    </row>
    <row r="179" ht="15.75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((N1P3!Tot_alumnos*F179)+(N1P3!X_parejas*G179)+(N1P3!x_equipo_4* H179)+(N1P3!Grupal*I179))*E179</f>
        <v>0</v>
      </c>
    </row>
    <row r="180" ht="15.75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((N1P3!Tot_alumnos*F180)+(N1P3!X_parejas*G180)+(N1P3!x_equipo_4* H180)+(N1P3!Grupal*I180))*E180</f>
        <v>0</v>
      </c>
    </row>
    <row r="181" ht="15.75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((N1P3!Tot_alumnos*F181)+(N1P3!X_parejas*G181)+(N1P3!x_equipo_4* H181)+(N1P3!Grupal*I181))*E181</f>
        <v>0</v>
      </c>
    </row>
    <row r="182" ht="15.75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((N1P3!Tot_alumnos*F182)+(N1P3!X_parejas*G182)+(N1P3!x_equipo_4* H182)+(N1P3!Grupal*I182))*E182</f>
        <v>0</v>
      </c>
    </row>
    <row r="183" ht="15.75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((N1P3!Tot_alumnos*F183)+(N1P3!X_parejas*G183)+(N1P3!x_equipo_4* H183)+(N1P3!Grupal*I183))*E183</f>
        <v>0</v>
      </c>
    </row>
    <row r="184" ht="15.75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((N1P3!Tot_alumnos*F184)+(N1P3!X_parejas*G184)+(N1P3!x_equipo_4* H184)+(N1P3!Grupal*I184))*E184</f>
        <v>0</v>
      </c>
    </row>
    <row r="185" ht="15.75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((N1P3!Tot_alumnos*F185)+(N1P3!X_parejas*G185)+(N1P3!x_equipo_4* H185)+(N1P3!Grupal*I185))*E185</f>
        <v>0</v>
      </c>
    </row>
    <row r="186" ht="15.75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((N1P3!Tot_alumnos*F186)+(N1P3!X_parejas*G186)+(N1P3!x_equipo_4* H186)+(N1P3!Grupal*I186))*E186</f>
        <v>0</v>
      </c>
    </row>
    <row r="187" ht="15.75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((N1P3!Tot_alumnos*F187)+(N1P3!X_parejas*G187)+(N1P3!x_equipo_4* H187)+(N1P3!Grupal*I187))*E187</f>
        <v>0</v>
      </c>
    </row>
    <row r="188" ht="15.75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((N1P3!Tot_alumnos*F188)+(N1P3!X_parejas*G188)+(N1P3!x_equipo_4* H188)+(N1P3!Grupal*I188))*E188</f>
        <v>0</v>
      </c>
    </row>
    <row r="189" ht="15.75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((N1P3!Tot_alumnos*F189)+(N1P3!X_parejas*G189)+(N1P3!x_equipo_4* H189)+(N1P3!Grupal*I189))*E189</f>
        <v>0</v>
      </c>
    </row>
    <row r="190" ht="15.75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((N1P3!Tot_alumnos*F190)+(N1P3!X_parejas*G190)+(N1P3!x_equipo_4* H190)+(N1P3!Grupal*I190))*E190</f>
        <v>0</v>
      </c>
    </row>
    <row r="191" ht="15.75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((N1P3!Tot_alumnos*F191)+(N1P3!X_parejas*G191)+(N1P3!x_equipo_4* H191)+(N1P3!Grupal*I191))*E191</f>
        <v>0</v>
      </c>
    </row>
    <row r="192" ht="15.75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((N1P3!Tot_alumnos*F192)+(N1P3!X_parejas*G192)+(N1P3!x_equipo_4* H192)+(N1P3!Grupal*I192))*E192</f>
        <v>0</v>
      </c>
    </row>
    <row r="193" ht="15.75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((N1P3!Tot_alumnos*F193)+(N1P3!X_parejas*G193)+(N1P3!x_equipo_4* H193)+(N1P3!Grupal*I193))*E193</f>
        <v>0</v>
      </c>
    </row>
    <row r="194" ht="15.75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((N1P3!Tot_alumnos*F194)+(N1P3!X_parejas*G194)+(N1P3!x_equipo_4* H194)+(N1P3!Grupal*I194))*E194</f>
        <v>0</v>
      </c>
    </row>
    <row r="195" ht="15.75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((N1P3!Tot_alumnos*F195)+(N1P3!X_parejas*G195)+(N1P3!x_equipo_4* H195)+(N1P3!Grupal*I195))*E195</f>
        <v>0</v>
      </c>
    </row>
    <row r="196" ht="15.75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((N1P3!Tot_alumnos*F196)+(N1P3!X_parejas*G196)+(N1P3!x_equipo_4* H196)+(N1P3!Grupal*I196))*E196</f>
        <v>0</v>
      </c>
    </row>
    <row r="197" ht="15.75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((N1P3!Tot_alumnos*F197)+(N1P3!X_parejas*G197)+(N1P3!x_equipo_4* H197)+(N1P3!Grupal*I197))*E197</f>
        <v>0</v>
      </c>
    </row>
    <row r="198" ht="15.75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((N1P3!Tot_alumnos*F198)+(N1P3!X_parejas*G198)+(N1P3!x_equipo_4* H198)+(N1P3!Grupal*I198))*E198</f>
        <v>0</v>
      </c>
    </row>
    <row r="199" ht="15.75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((N1P3!Tot_alumnos*F199)+(N1P3!X_parejas*G199)+(N1P3!x_equipo_4* H199)+(N1P3!Grupal*I199))*E199</f>
        <v>0</v>
      </c>
    </row>
    <row r="200" ht="15.75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((N1P3!Tot_alumnos*F200)+(N1P3!X_parejas*G200)+(N1P3!x_equipo_4* H200)+(N1P3!Grupal*I200))*E200</f>
        <v>0</v>
      </c>
    </row>
    <row r="201" ht="15.75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((N1P3!Tot_alumnos*F201)+(N1P3!X_parejas*G201)+(N1P3!x_equipo_4* H201)+(N1P3!Grupal*I201))*E201</f>
        <v>0</v>
      </c>
    </row>
    <row r="202" ht="15.75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((N1P3!Tot_alumnos*F202)+(N1P3!X_parejas*G202)+(N1P3!x_equipo_4* H202)+(N1P3!Grupal*I202))*E202</f>
        <v>0</v>
      </c>
    </row>
    <row r="203" ht="15.75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((N1P3!Tot_alumnos*F203)+(N1P3!X_parejas*G203)+(N1P3!x_equipo_4* H203)+(N1P3!Grupal*I203))*E203</f>
        <v>0</v>
      </c>
    </row>
    <row r="204" ht="15.75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((N1P3!Tot_alumnos*F204)+(N1P3!X_parejas*G204)+(N1P3!x_equipo_4* H204)+(N1P3!Grupal*I204))*E204</f>
        <v>0</v>
      </c>
    </row>
    <row r="205" ht="15.75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((N1P3!Tot_alumnos*F205)+(N1P3!X_parejas*G205)+(N1P3!x_equipo_4* H205)+(N1P3!Grupal*I205))*E205</f>
        <v>0</v>
      </c>
    </row>
    <row r="206" ht="15.75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((N1P3!Tot_alumnos*F206)+(N1P3!X_parejas*G206)+(N1P3!x_equipo_4* H206)+(N1P3!Grupal*I206))*E206</f>
        <v>0</v>
      </c>
    </row>
    <row r="207" ht="15.75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((N1P3!Tot_alumnos*F207)+(N1P3!X_parejas*G207)+(N1P3!x_equipo_4* H207)+(N1P3!Grupal*I207))*E207</f>
        <v>0</v>
      </c>
    </row>
    <row r="208" ht="15.75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((N1P3!Tot_alumnos*F208)+(N1P3!X_parejas*G208)+(N1P3!x_equipo_4* H208)+(N1P3!Grupal*I208))*E208</f>
        <v>0</v>
      </c>
    </row>
    <row r="209" ht="15.75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((N1P3!Tot_alumnos*F209)+(N1P3!X_parejas*G209)+(N1P3!x_equipo_4* H209)+(N1P3!Grupal*I209))*E209</f>
        <v>0</v>
      </c>
    </row>
    <row r="210" ht="15.75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((N1P3!Tot_alumnos*F210)+(N1P3!X_parejas*G210)+(N1P3!x_equipo_4* H210)+(N1P3!Grupal*I210))*E210</f>
        <v>0</v>
      </c>
    </row>
    <row r="211" ht="15.75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((N1P3!Tot_alumnos*F211)+(N1P3!X_parejas*G211)+(N1P3!x_equipo_4* H211)+(N1P3!Grupal*I211))*E211</f>
        <v>0</v>
      </c>
    </row>
    <row r="212" ht="15.75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((N1P3!Tot_alumnos*F212)+(N1P3!X_parejas*G212)+(N1P3!x_equipo_4* H212)+(N1P3!Grupal*I212))*E212</f>
        <v>0</v>
      </c>
    </row>
    <row r="213" ht="15.75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((N1P3!Tot_alumnos*F213)+(N1P3!X_parejas*G213)+(N1P3!x_equipo_4* H213)+(N1P3!Grupal*I213))*E213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/>
  <mergeCells count="1">
    <mergeCell ref="F4:I4"/>
  </mergeCells>
  <hyperlinks>
    <hyperlink display="Índice" location="INDICE!A1" ref="B1"/>
  </hyperlin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189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1.0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294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((N1P4!Tot_alumnos*F7)+(N1P4!X_parejas*G7)+(N1P4!x_equipo_4* H7)+(N1P4!Grupal*I7))*E7</f>
        <v>0</v>
      </c>
    </row>
    <row r="8" ht="15.75" hidden="1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0.0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((N1P4!Tot_alumnos*F8)+(N1P4!X_parejas*G8)+(N1P4!x_equipo_4* H8)+(N1P4!Grupal*I8))*E8</f>
        <v>0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((N1P4!Tot_alumnos*F9)+(N1P4!X_parejas*G9)+(N1P4!x_equipo_4* H9)+(N1P4!Grupal*I9))*E9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((N1P4!Tot_alumnos*F10)+(N1P4!X_parejas*G10)+(N1P4!x_equipo_4* H10)+(N1P4!Grupal*I10))*E10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((N1P4!Tot_alumnos*F11)+(N1P4!X_parejas*G11)+(N1P4!x_equipo_4* H11)+(N1P4!Grupal*I11))*E11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((N1P4!Tot_alumnos*F12)+(N1P4!X_parejas*G12)+(N1P4!x_equipo_4* H12)+(N1P4!Grupal*I12))*E12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((N1P4!Tot_alumnos*F13)+(N1P4!X_parejas*G13)+(N1P4!x_equipo_4* H13)+(N1P4!Grupal*I13))*E13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((N1P4!Tot_alumnos*F14)+(N1P4!X_parejas*G14)+(N1P4!x_equipo_4* H14)+(N1P4!Grupal*I14))*E14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((N1P4!Tot_alumnos*F15)+(N1P4!X_parejas*G15)+(N1P4!x_equipo_4* H15)+(N1P4!Grupal*I15))*E15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0</v>
      </c>
      <c r="G16" s="108" t="b">
        <v>0</v>
      </c>
      <c r="H16" s="108" t="b">
        <v>1</v>
      </c>
      <c r="I16" s="108" t="b">
        <v>0</v>
      </c>
      <c r="J16" s="142">
        <f>((N1P4!Tot_alumnos*F16)+(N1P4!X_parejas*G16)+(N1P4!x_equipo_4* H16)+(N1P4!Grupal*I16))*E16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((N1P4!Tot_alumnos*F17)+(N1P4!X_parejas*G17)+(N1P4!x_equipo_4* H17)+(N1P4!Grupal*I17))*E17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((N1P4!Tot_alumnos*F18)+(N1P4!X_parejas*G18)+(N1P4!x_equipo_4* H18)+(N1P4!Grupal*I18))*E18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((N1P4!Tot_alumnos*F19)+(N1P4!X_parejas*G19)+(N1P4!x_equipo_4* H19)+(N1P4!Grupal*I19))*E19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((N1P4!Tot_alumnos*F20)+(N1P4!X_parejas*G20)+(N1P4!x_equipo_4* H20)+(N1P4!Grupal*I20))*E20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((N1P4!Tot_alumnos*F21)+(N1P4!X_parejas*G21)+(N1P4!x_equipo_4* H21)+(N1P4!Grupal*I21))*E21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((N1P4!Tot_alumnos*F22)+(N1P4!X_parejas*G22)+(N1P4!x_equipo_4* H22)+(N1P4!Grupal*I22))*E22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((N1P4!Tot_alumnos*F23)+(N1P4!X_parejas*G23)+(N1P4!x_equipo_4* H23)+(N1P4!Grupal*I23))*E23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((N1P4!Tot_alumnos*F24)+(N1P4!X_parejas*G24)+(N1P4!x_equipo_4* H24)+(N1P4!Grupal*I24))*E24</f>
        <v>0</v>
      </c>
    </row>
    <row r="25" ht="15.75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2.0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((N1P4!Tot_alumnos*F25)+(N1P4!X_parejas*G25)+(N1P4!x_equipo_4* H25)+(N1P4!Grupal*I25))*E25</f>
        <v>4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((N1P4!Tot_alumnos*F26)+(N1P4!X_parejas*G26)+(N1P4!x_equipo_4* H26)+(N1P4!Grupal*I26))*E26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((N1P4!Tot_alumnos*F27)+(N1P4!X_parejas*G27)+(N1P4!x_equipo_4* H27)+(N1P4!Grupal*I27))*E27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((N1P4!Tot_alumnos*F28)+(N1P4!X_parejas*G28)+(N1P4!x_equipo_4* H28)+(N1P4!Grupal*I28))*E28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((N1P4!Tot_alumnos*F29)+(N1P4!X_parejas*G29)+(N1P4!x_equipo_4* H29)+(N1P4!Grupal*I29))*E29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((N1P4!Tot_alumnos*F30)+(N1P4!X_parejas*G30)+(N1P4!x_equipo_4* H30)+(N1P4!Grupal*I30))*E30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((N1P4!Tot_alumnos*F31)+(N1P4!X_parejas*G31)+(N1P4!x_equipo_4* H31)+(N1P4!Grupal*I31))*E31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((N1P4!Tot_alumnos*F32)+(N1P4!X_parejas*G32)+(N1P4!x_equipo_4* H32)+(N1P4!Grupal*I32))*E32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((N1P4!Tot_alumnos*F33)+(N1P4!X_parejas*G33)+(N1P4!x_equipo_4* H33)+(N1P4!Grupal*I33))*E33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((N1P4!Tot_alumnos*F34)+(N1P4!X_parejas*G34)+(N1P4!x_equipo_4* H34)+(N1P4!Grupal*I34))*E34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((N1P4!Tot_alumnos*F35)+(N1P4!X_parejas*G35)+(N1P4!x_equipo_4* H35)+(N1P4!Grupal*I35))*E35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((N1P4!Tot_alumnos*F36)+(N1P4!X_parejas*G36)+(N1P4!x_equipo_4* H36)+(N1P4!Grupal*I36))*E36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((N1P4!Tot_alumnos*F37)+(N1P4!X_parejas*G37)+(N1P4!x_equipo_4* H37)+(N1P4!Grupal*I37))*E37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((N1P4!Tot_alumnos*F38)+(N1P4!X_parejas*G38)+(N1P4!x_equipo_4* H38)+(N1P4!Grupal*I38))*E38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((N1P4!Tot_alumnos*F39)+(N1P4!X_parejas*G39)+(N1P4!x_equipo_4* H39)+(N1P4!Grupal*I39))*E39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((N1P4!Tot_alumnos*F40)+(N1P4!X_parejas*G40)+(N1P4!x_equipo_4* H40)+(N1P4!Grupal*I40))*E40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((N1P4!Tot_alumnos*F41)+(N1P4!X_parejas*G41)+(N1P4!x_equipo_4* H41)+(N1P4!Grupal*I41))*E41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((N1P4!Tot_alumnos*F42)+(N1P4!X_parejas*G42)+(N1P4!x_equipo_4* H42)+(N1P4!Grupal*I42))*E42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((N1P4!Tot_alumnos*F43)+(N1P4!X_parejas*G43)+(N1P4!x_equipo_4* H43)+(N1P4!Grupal*I43))*E43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((N1P4!Tot_alumnos*F44)+(N1P4!X_parejas*G44)+(N1P4!x_equipo_4* H44)+(N1P4!Grupal*I44))*E44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((N1P4!Tot_alumnos*F45)+(N1P4!X_parejas*G45)+(N1P4!x_equipo_4* H45)+(N1P4!Grupal*I45))*E45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((N1P4!Tot_alumnos*F46)+(N1P4!X_parejas*G46)+(N1P4!x_equipo_4* H46)+(N1P4!Grupal*I46))*E46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((N1P4!Tot_alumnos*F47)+(N1P4!X_parejas*G47)+(N1P4!x_equipo_4* H47)+(N1P4!Grupal*I47))*E47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((N1P4!Tot_alumnos*F48)+(N1P4!X_parejas*G48)+(N1P4!x_equipo_4* H48)+(N1P4!Grupal*I48))*E48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((N1P4!Tot_alumnos*F49)+(N1P4!X_parejas*G49)+(N1P4!x_equipo_4* H49)+(N1P4!Grupal*I49))*E49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((N1P4!Tot_alumnos*F50)+(N1P4!X_parejas*G50)+(N1P4!x_equipo_4* H50)+(N1P4!Grupal*I50))*E50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((N1P4!Tot_alumnos*F51)+(N1P4!X_parejas*G51)+(N1P4!x_equipo_4* H51)+(N1P4!Grupal*I51))*E51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((N1P4!Tot_alumnos*F52)+(N1P4!X_parejas*G52)+(N1P4!x_equipo_4* H52)+(N1P4!Grupal*I52))*E52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((N1P4!Tot_alumnos*F53)+(N1P4!X_parejas*G53)+(N1P4!x_equipo_4* H53)+(N1P4!Grupal*I53))*E53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((N1P4!Tot_alumnos*F54)+(N1P4!X_parejas*G54)+(N1P4!x_equipo_4* H54)+(N1P4!Grupal*I54))*E54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((N1P4!Tot_alumnos*F55)+(N1P4!X_parejas*G55)+(N1P4!x_equipo_4* H55)+(N1P4!Grupal*I55))*E55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((N1P4!Tot_alumnos*F56)+(N1P4!X_parejas*G56)+(N1P4!x_equipo_4* H56)+(N1P4!Grupal*I56))*E56</f>
        <v>0</v>
      </c>
    </row>
    <row r="57" ht="15.75" hidden="1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0.0</v>
      </c>
      <c r="F57" s="108" t="b">
        <v>0</v>
      </c>
      <c r="G57" s="108" t="b">
        <v>0</v>
      </c>
      <c r="H57" s="108" t="b">
        <v>0</v>
      </c>
      <c r="I57" s="108" t="b">
        <v>0</v>
      </c>
      <c r="J57" s="142">
        <f>((N1P4!Tot_alumnos*F57)+(N1P4!X_parejas*G57)+(N1P4!x_equipo_4* H57)+(N1P4!Grupal*I57))*E57</f>
        <v>0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((N1P4!Tot_alumnos*F58)+(N1P4!X_parejas*G58)+(N1P4!x_equipo_4* H58)+(N1P4!Grupal*I58))*E58</f>
        <v>0</v>
      </c>
    </row>
    <row r="59" ht="15.75" hidden="1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0.0</v>
      </c>
      <c r="F59" s="108" t="b">
        <v>0</v>
      </c>
      <c r="G59" s="108" t="b">
        <v>0</v>
      </c>
      <c r="H59" s="108" t="b">
        <v>0</v>
      </c>
      <c r="I59" s="108" t="b">
        <v>0</v>
      </c>
      <c r="J59" s="142">
        <f>((N1P4!Tot_alumnos*F59)+(N1P4!X_parejas*G59)+(N1P4!x_equipo_4* H59)+(N1P4!Grupal*I59))*E59</f>
        <v>0</v>
      </c>
    </row>
    <row r="60" ht="15.75" hidden="1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0.0</v>
      </c>
      <c r="F60" s="108" t="b">
        <v>0</v>
      </c>
      <c r="G60" s="108" t="b">
        <v>0</v>
      </c>
      <c r="H60" s="108" t="b">
        <v>0</v>
      </c>
      <c r="I60" s="108" t="b">
        <v>0</v>
      </c>
      <c r="J60" s="142">
        <f>((N1P4!Tot_alumnos*F60)+(N1P4!X_parejas*G60)+(N1P4!x_equipo_4* H60)+(N1P4!Grupal*I60))*E60</f>
        <v>0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((N1P4!Tot_alumnos*F61)+(N1P4!X_parejas*G61)+(N1P4!x_equipo_4* H61)+(N1P4!Grupal*I61))*E61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((N1P4!Tot_alumnos*F62)+(N1P4!X_parejas*G62)+(N1P4!x_equipo_4* H62)+(N1P4!Grupal*I62))*E62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((N1P4!Tot_alumnos*F63)+(N1P4!X_parejas*G63)+(N1P4!x_equipo_4* H63)+(N1P4!Grupal*I63))*E63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((N1P4!Tot_alumnos*F64)+(N1P4!X_parejas*G64)+(N1P4!x_equipo_4* H64)+(N1P4!Grupal*I64))*E64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((N1P4!Tot_alumnos*F65)+(N1P4!X_parejas*G65)+(N1P4!x_equipo_4* H65)+(N1P4!Grupal*I65))*E65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((N1P4!Tot_alumnos*F66)+(N1P4!X_parejas*G66)+(N1P4!x_equipo_4* H66)+(N1P4!Grupal*I66))*E66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1.0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((N1P4!Tot_alumnos*F67)+(N1P4!X_parejas*G67)+(N1P4!x_equipo_4* H67)+(N1P4!Grupal*I67))*E67</f>
        <v>2</v>
      </c>
    </row>
    <row r="68" ht="15.75" hidden="1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0.0</v>
      </c>
      <c r="F68" s="108" t="b">
        <v>0</v>
      </c>
      <c r="G68" s="108" t="b">
        <v>0</v>
      </c>
      <c r="H68" s="108" t="b">
        <v>0</v>
      </c>
      <c r="I68" s="108" t="b">
        <v>0</v>
      </c>
      <c r="J68" s="142">
        <f>((N1P4!Tot_alumnos*F68)+(N1P4!X_parejas*G68)+(N1P4!x_equipo_4* H68)+(N1P4!Grupal*I68))*E68</f>
        <v>0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1.0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((N1P4!Tot_alumnos*F69)+(N1P4!X_parejas*G69)+(N1P4!x_equipo_4* H69)+(N1P4!Grupal*I69))*E69</f>
        <v>2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2.0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((N1P4!Tot_alumnos*F70)+(N1P4!X_parejas*G70)+(N1P4!x_equipo_4* H70)+(N1P4!Grupal*I70))*E70</f>
        <v>4</v>
      </c>
    </row>
    <row r="71" ht="15.75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2.0</v>
      </c>
      <c r="F71" s="108" t="b">
        <v>0</v>
      </c>
      <c r="G71" s="108" t="b">
        <v>0</v>
      </c>
      <c r="H71" s="108" t="b">
        <v>1</v>
      </c>
      <c r="I71" s="108" t="b">
        <v>0</v>
      </c>
      <c r="J71" s="142">
        <f>((N1P4!Tot_alumnos*F71)+(N1P4!X_parejas*G71)+(N1P4!x_equipo_4* H71)+(N1P4!Grupal*I71))*E71</f>
        <v>4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((N1P4!Tot_alumnos*F72)+(N1P4!X_parejas*G72)+(N1P4!x_equipo_4* H72)+(N1P4!Grupal*I72))*E72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((N1P4!Tot_alumnos*F73)+(N1P4!X_parejas*G73)+(N1P4!x_equipo_4* H73)+(N1P4!Grupal*I73))*E73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((N1P4!Tot_alumnos*F74)+(N1P4!X_parejas*G74)+(N1P4!x_equipo_4* H74)+(N1P4!Grupal*I74))*E74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((N1P4!Tot_alumnos*F75)+(N1P4!X_parejas*G75)+(N1P4!x_equipo_4* H75)+(N1P4!Grupal*I75))*E75</f>
        <v>0</v>
      </c>
    </row>
    <row r="76" ht="15.75" hidden="1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0.0</v>
      </c>
      <c r="F76" s="108" t="b">
        <v>0</v>
      </c>
      <c r="G76" s="108" t="b">
        <v>0</v>
      </c>
      <c r="H76" s="108" t="b">
        <v>0</v>
      </c>
      <c r="I76" s="108" t="b">
        <v>0</v>
      </c>
      <c r="J76" s="142">
        <f>((N1P4!Tot_alumnos*F76)+(N1P4!X_parejas*G76)+(N1P4!x_equipo_4* H76)+(N1P4!Grupal*I76))*E76</f>
        <v>0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((N1P4!Tot_alumnos*F77)+(N1P4!X_parejas*G77)+(N1P4!x_equipo_4* H77)+(N1P4!Grupal*I77))*E77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((N1P4!Tot_alumnos*F78)+(N1P4!X_parejas*G78)+(N1P4!x_equipo_4* H78)+(N1P4!Grupal*I78))*E78</f>
        <v>0</v>
      </c>
      <c r="K78" s="154"/>
    </row>
    <row r="79" ht="15.75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3.0</v>
      </c>
      <c r="F79" s="108" t="b">
        <v>0</v>
      </c>
      <c r="G79" s="108" t="b">
        <v>0</v>
      </c>
      <c r="H79" s="108" t="b">
        <v>1</v>
      </c>
      <c r="I79" s="108" t="b">
        <v>0</v>
      </c>
      <c r="J79" s="142">
        <f>((N1P4!Tot_alumnos*F79)+(N1P4!X_parejas*G79)+(N1P4!x_equipo_4* H79)+(N1P4!Grupal*I79))*E79</f>
        <v>6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((N1P4!Tot_alumnos*F80)+(N1P4!X_parejas*G80)+(N1P4!x_equipo_4* H80)+(N1P4!Grupal*I80))*E80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((N1P4!Tot_alumnos*F81)+(N1P4!X_parejas*G81)+(N1P4!x_equipo_4* H81)+(N1P4!Grupal*I81))*E81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((N1P4!Tot_alumnos*F82)+(N1P4!X_parejas*G82)+(N1P4!x_equipo_4* H82)+(N1P4!Grupal*I82))*E82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((N1P4!Tot_alumnos*F83)+(N1P4!X_parejas*G83)+(N1P4!x_equipo_4* H83)+(N1P4!Grupal*I83))*E83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((N1P4!Tot_alumnos*F84)+(N1P4!X_parejas*G84)+(N1P4!x_equipo_4* H84)+(N1P4!Grupal*I84))*E84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((N1P4!Tot_alumnos*F85)+(N1P4!X_parejas*G85)+(N1P4!x_equipo_4* H85)+(N1P4!Grupal*I85))*E85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((N1P4!Tot_alumnos*F86)+(N1P4!X_parejas*G86)+(N1P4!x_equipo_4* H86)+(N1P4!Grupal*I86))*E86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((N1P4!Tot_alumnos*F87)+(N1P4!X_parejas*G87)+(N1P4!x_equipo_4* H87)+(N1P4!Grupal*I87))*E87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((N1P4!Tot_alumnos*F88)+(N1P4!X_parejas*G88)+(N1P4!x_equipo_4* H88)+(N1P4!Grupal*I88))*E88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((N1P4!Tot_alumnos*F89)+(N1P4!X_parejas*G89)+(N1P4!x_equipo_4* H89)+(N1P4!Grupal*I89))*E89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((N1P4!Tot_alumnos*F90)+(N1P4!X_parejas*G90)+(N1P4!x_equipo_4* H90)+(N1P4!Grupal*I90))*E90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((N1P4!Tot_alumnos*F91)+(N1P4!X_parejas*G91)+(N1P4!x_equipo_4* H91)+(N1P4!Grupal*I91))*E91</f>
        <v>0</v>
      </c>
    </row>
    <row r="92" ht="15.75" hidden="1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0.0</v>
      </c>
      <c r="F92" s="108" t="b">
        <v>0</v>
      </c>
      <c r="G92" s="108" t="b">
        <v>0</v>
      </c>
      <c r="H92" s="108" t="b">
        <v>0</v>
      </c>
      <c r="I92" s="108" t="b">
        <v>0</v>
      </c>
      <c r="J92" s="142">
        <f>((N1P4!Tot_alumnos*F92)+(N1P4!X_parejas*G92)+(N1P4!x_equipo_4* H92)+(N1P4!Grupal*I92))*E92</f>
        <v>0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((N1P4!Tot_alumnos*F93)+(N1P4!X_parejas*G93)+(N1P4!x_equipo_4* H93)+(N1P4!Grupal*I93))*E93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((N1P4!Tot_alumnos*F94)+(N1P4!X_parejas*G94)+(N1P4!x_equipo_4* H94)+(N1P4!Grupal*I94))*E94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((N1P4!Tot_alumnos*F95)+(N1P4!X_parejas*G95)+(N1P4!x_equipo_4* H95)+(N1P4!Grupal*I95))*E95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((N1P4!Tot_alumnos*F96)+(N1P4!X_parejas*G96)+(N1P4!x_equipo_4* H96)+(N1P4!Grupal*I96))*E96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((N1P4!Tot_alumnos*F97)+(N1P4!X_parejas*G97)+(N1P4!x_equipo_4* H97)+(N1P4!Grupal*I97))*E97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((N1P4!Tot_alumnos*F98)+(N1P4!X_parejas*G98)+(N1P4!x_equipo_4* H98)+(N1P4!Grupal*I98))*E98</f>
        <v>0</v>
      </c>
      <c r="K98" s="154"/>
    </row>
    <row r="99" ht="15.75" hidden="1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0.0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((N1P4!Tot_alumnos*F99)+(N1P4!X_parejas*G99)+(N1P4!x_equipo_4* H99)+(N1P4!Grupal*I99))*E99</f>
        <v>0</v>
      </c>
    </row>
    <row r="100" ht="15.75" hidden="1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0.0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((N1P4!Tot_alumnos*F100)+(N1P4!X_parejas*G100)+(N1P4!x_equipo_4* H100)+(N1P4!Grupal*I100))*E100</f>
        <v>0</v>
      </c>
    </row>
    <row r="101" ht="15.75" hidden="1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0.0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((N1P4!Tot_alumnos*F101)+(N1P4!X_parejas*G101)+(N1P4!x_equipo_4* H101)+(N1P4!Grupal*I101))*E101</f>
        <v>0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((N1P4!Tot_alumnos*F102)+(N1P4!X_parejas*G102)+(N1P4!x_equipo_4* H102)+(N1P4!Grupal*I102))*E102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((N1P4!Tot_alumnos*F103)+(N1P4!X_parejas*G103)+(N1P4!x_equipo_4* H103)+(N1P4!Grupal*I103))*E103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((N1P4!Tot_alumnos*F104)+(N1P4!X_parejas*G104)+(N1P4!x_equipo_4* H104)+(N1P4!Grupal*I104))*E104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((N1P4!Tot_alumnos*F105)+(N1P4!X_parejas*G105)+(N1P4!x_equipo_4* H105)+(N1P4!Grupal*I105))*E105</f>
        <v>0</v>
      </c>
    </row>
    <row r="106" ht="15.75" hidden="1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0.0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((N1P4!Tot_alumnos*F106)+(N1P4!X_parejas*G106)+(N1P4!x_equipo_4* H106)+(N1P4!Grupal*I106))*E106</f>
        <v>0</v>
      </c>
    </row>
    <row r="107" ht="15.75" hidden="1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0.0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((N1P4!Tot_alumnos*F107)+(N1P4!X_parejas*G107)+(N1P4!x_equipo_4* H107)+(N1P4!Grupal*I107))*E107</f>
        <v>0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((N1P4!Tot_alumnos*F108)+(N1P4!X_parejas*G108)+(N1P4!x_equipo_4* H108)+(N1P4!Grupal*I108))*E108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((N1P4!Tot_alumnos*F109)+(N1P4!X_parejas*G109)+(N1P4!x_equipo_4* H109)+(N1P4!Grupal*I109))*E109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((N1P4!Tot_alumnos*F110)+(N1P4!X_parejas*G110)+(N1P4!x_equipo_4* H110)+(N1P4!Grupal*I110))*E110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((N1P4!Tot_alumnos*F111)+(N1P4!X_parejas*G111)+(N1P4!x_equipo_4* H111)+(N1P4!Grupal*I111))*E111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((N1P4!Tot_alumnos*F112)+(N1P4!X_parejas*G112)+(N1P4!x_equipo_4* H112)+(N1P4!Grupal*I112))*E112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((N1P4!Tot_alumnos*F113)+(N1P4!X_parejas*G113)+(N1P4!x_equipo_4* H113)+(N1P4!Grupal*I113))*E113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((N1P4!Tot_alumnos*F114)+(N1P4!X_parejas*G114)+(N1P4!x_equipo_4* H114)+(N1P4!Grupal*I114))*E114</f>
        <v>0</v>
      </c>
    </row>
    <row r="115" ht="15.75" hidden="1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0.0</v>
      </c>
      <c r="F115" s="108" t="b">
        <v>0</v>
      </c>
      <c r="G115" s="108" t="b">
        <v>0</v>
      </c>
      <c r="H115" s="108" t="b">
        <v>0</v>
      </c>
      <c r="I115" s="108" t="b">
        <v>0</v>
      </c>
      <c r="J115" s="142">
        <f>((N1P4!Tot_alumnos*F115)+(N1P4!X_parejas*G115)+(N1P4!x_equipo_4* H115)+(N1P4!Grupal*I115))*E115</f>
        <v>0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((N1P4!Tot_alumnos*F116)+(N1P4!X_parejas*G116)+(N1P4!x_equipo_4* H116)+(N1P4!Grupal*I116))*E116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((N1P4!Tot_alumnos*F117)+(N1P4!X_parejas*G117)+(N1P4!x_equipo_4* H117)+(N1P4!Grupal*I117))*E117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((N1P4!Tot_alumnos*F118)+(N1P4!X_parejas*G118)+(N1P4!x_equipo_4* H118)+(N1P4!Grupal*I118))*E118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((N1P4!Tot_alumnos*F119)+(N1P4!X_parejas*G119)+(N1P4!x_equipo_4* H119)+(N1P4!Grupal*I119))*E119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((N1P4!Tot_alumnos*F120)+(N1P4!X_parejas*G120)+(N1P4!x_equipo_4* H120)+(N1P4!Grupal*I120))*E120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((N1P4!Tot_alumnos*F121)+(N1P4!X_parejas*G121)+(N1P4!x_equipo_4* H121)+(N1P4!Grupal*I121))*E121</f>
        <v>0</v>
      </c>
    </row>
    <row r="122" ht="15.75" hidden="1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0.0</v>
      </c>
      <c r="F122" s="108" t="b">
        <v>0</v>
      </c>
      <c r="G122" s="108" t="b">
        <v>0</v>
      </c>
      <c r="H122" s="108" t="b">
        <v>0</v>
      </c>
      <c r="I122" s="108" t="b">
        <v>0</v>
      </c>
      <c r="J122" s="142">
        <f>((N1P4!Tot_alumnos*F122)+(N1P4!X_parejas*G122)+(N1P4!x_equipo_4* H122)+(N1P4!Grupal*I122))*E122</f>
        <v>0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((N1P4!Tot_alumnos*F123)+(N1P4!X_parejas*G123)+(N1P4!x_equipo_4* H123)+(N1P4!Grupal*I123))*E123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((N1P4!Tot_alumnos*F124)+(N1P4!X_parejas*G124)+(N1P4!x_equipo_4* H124)+(N1P4!Grupal*I124))*E124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((N1P4!Tot_alumnos*F125)+(N1P4!X_parejas*G125)+(N1P4!x_equipo_4* H125)+(N1P4!Grupal*I125))*E125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((N1P4!Tot_alumnos*F126)+(N1P4!X_parejas*G126)+(N1P4!x_equipo_4* H126)+(N1P4!Grupal*I126))*E126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((N1P4!Tot_alumnos*F127)+(N1P4!X_parejas*G127)+(N1P4!x_equipo_4* H127)+(N1P4!Grupal*I127))*E127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((N1P4!Tot_alumnos*F128)+(N1P4!X_parejas*G128)+(N1P4!x_equipo_4* H128)+(N1P4!Grupal*I128))*E128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((N1P4!Tot_alumnos*F129)+(N1P4!X_parejas*G129)+(N1P4!x_equipo_4* H129)+(N1P4!Grupal*I129))*E129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((N1P4!Tot_alumnos*F130)+(N1P4!X_parejas*G130)+(N1P4!x_equipo_4* H130)+(N1P4!Grupal*I130))*E130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((N1P4!Tot_alumnos*F131)+(N1P4!X_parejas*G131)+(N1P4!x_equipo_4* H131)+(N1P4!Grupal*I131))*E131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((N1P4!Tot_alumnos*F132)+(N1P4!X_parejas*G132)+(N1P4!x_equipo_4* H132)+(N1P4!Grupal*I132))*E132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((N1P4!Tot_alumnos*F133)+(N1P4!X_parejas*G133)+(N1P4!x_equipo_4* H133)+(N1P4!Grupal*I133))*E133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((N1P4!Tot_alumnos*F134)+(N1P4!X_parejas*G134)+(N1P4!x_equipo_4* H134)+(N1P4!Grupal*I134))*E134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((N1P4!Tot_alumnos*F135)+(N1P4!X_parejas*G135)+(N1P4!x_equipo_4* H135)+(N1P4!Grupal*I135))*E135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((N1P4!Tot_alumnos*F136)+(N1P4!X_parejas*G136)+(N1P4!x_equipo_4* H136)+(N1P4!Grupal*I136))*E136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((N1P4!Tot_alumnos*F137)+(N1P4!X_parejas*G137)+(N1P4!x_equipo_4* H137)+(N1P4!Grupal*I137))*E137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((N1P4!Tot_alumnos*F138)+(N1P4!X_parejas*G138)+(N1P4!x_equipo_4* H138)+(N1P4!Grupal*I138))*E138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((N1P4!Tot_alumnos*F139)+(N1P4!X_parejas*G139)+(N1P4!x_equipo_4* H139)+(N1P4!Grupal*I139))*E139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((N1P4!Tot_alumnos*F140)+(N1P4!X_parejas*G140)+(N1P4!x_equipo_4* H140)+(N1P4!Grupal*I140))*E140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((N1P4!Tot_alumnos*F141)+(N1P4!X_parejas*G141)+(N1P4!x_equipo_4* H141)+(N1P4!Grupal*I141))*E141</f>
        <v>0</v>
      </c>
    </row>
    <row r="142" ht="15.75" hidden="1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tr">
        <f>PLANTILLA!D142</f>
        <v>pza</v>
      </c>
      <c r="E142" s="104">
        <v>0.0</v>
      </c>
      <c r="F142" s="108" t="b">
        <v>0</v>
      </c>
      <c r="G142" s="108" t="b">
        <v>0</v>
      </c>
      <c r="H142" s="108" t="b">
        <v>1</v>
      </c>
      <c r="I142" s="108" t="b">
        <v>0</v>
      </c>
      <c r="J142" s="142">
        <f>((N1P4!Tot_alumnos*F142)+(N1P4!X_parejas*G142)+(N1P4!x_equipo_4* H142)+(N1P4!Grupal*I142))*E142</f>
        <v>0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2.0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((N1P4!Tot_alumnos*F143)+(N1P4!X_parejas*G143)+(N1P4!x_equipo_4* H143)+(N1P4!Grupal*I143))*E143</f>
        <v>4</v>
      </c>
    </row>
    <row r="144" ht="15.75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1.0</v>
      </c>
      <c r="F144" s="108" t="b">
        <v>0</v>
      </c>
      <c r="G144" s="108" t="b">
        <v>0</v>
      </c>
      <c r="H144" s="108" t="b">
        <v>1</v>
      </c>
      <c r="I144" s="108" t="b">
        <v>0</v>
      </c>
      <c r="J144" s="142">
        <f>((N1P4!Tot_alumnos*F144)+(N1P4!X_parejas*G144)+(N1P4!x_equipo_4* H144)+(N1P4!Grupal*I144))*E144</f>
        <v>2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((N1P4!Tot_alumnos*F145)+(N1P4!X_parejas*G145)+(N1P4!x_equipo_4* H145)+(N1P4!Grupal*I145))*E145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((N1P4!Tot_alumnos*F146)+(N1P4!X_parejas*G146)+(N1P4!x_equipo_4* H146)+(N1P4!Grupal*I146))*E146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((N1P4!Tot_alumnos*F147)+(N1P4!X_parejas*G147)+(N1P4!x_equipo_4* H147)+(N1P4!Grupal*I147))*E147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((N1P4!Tot_alumnos*F148)+(N1P4!X_parejas*G148)+(N1P4!x_equipo_4* H148)+(N1P4!Grupal*I148))*E148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((N1P4!Tot_alumnos*F149)+(N1P4!X_parejas*G149)+(N1P4!x_equipo_4* H149)+(N1P4!Grupal*I149))*E149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((N1P4!Tot_alumnos*F150)+(N1P4!X_parejas*G150)+(N1P4!x_equipo_4* H150)+(N1P4!Grupal*I150))*E150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((N1P4!Tot_alumnos*F151)+(N1P4!X_parejas*G151)+(N1P4!x_equipo_4* H151)+(N1P4!Grupal*I151))*E151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((N1P4!Tot_alumnos*F152)+(N1P4!X_parejas*G152)+(N1P4!x_equipo_4* H152)+(N1P4!Grupal*I152))*E152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((N1P4!Tot_alumnos*F153)+(N1P4!X_parejas*G153)+(N1P4!x_equipo_4* H153)+(N1P4!Grupal*I153))*E153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((N1P4!Tot_alumnos*F154)+(N1P4!X_parejas*G154)+(N1P4!x_equipo_4* H154)+(N1P4!Grupal*I154))*E154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((N1P4!Tot_alumnos*F155)+(N1P4!X_parejas*G155)+(N1P4!x_equipo_4* H155)+(N1P4!Grupal*I155))*E155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((N1P4!Tot_alumnos*F156)+(N1P4!X_parejas*G156)+(N1P4!x_equipo_4* H156)+(N1P4!Grupal*I156))*E156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((N1P4!Tot_alumnos*F157)+(N1P4!X_parejas*G157)+(N1P4!x_equipo_4* H157)+(N1P4!Grupal*I157))*E157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((N1P4!Tot_alumnos*F158)+(N1P4!X_parejas*G158)+(N1P4!x_equipo_4* H158)+(N1P4!Grupal*I158))*E158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((N1P4!Tot_alumnos*F159)+(N1P4!X_parejas*G159)+(N1P4!x_equipo_4* H159)+(N1P4!Grupal*I159))*E159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((N1P4!Tot_alumnos*F160)+(N1P4!X_parejas*G160)+(N1P4!x_equipo_4* H160)+(N1P4!Grupal*I160))*E160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((N1P4!Tot_alumnos*F161)+(N1P4!X_parejas*G161)+(N1P4!x_equipo_4* H161)+(N1P4!Grupal*I161))*E161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((N1P4!Tot_alumnos*F162)+(N1P4!X_parejas*G162)+(N1P4!x_equipo_4* H162)+(N1P4!Grupal*I162))*E162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((N1P4!Tot_alumnos*F163)+(N1P4!X_parejas*G163)+(N1P4!x_equipo_4* H163)+(N1P4!Grupal*I163))*E163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((N1P4!Tot_alumnos*F164)+(N1P4!X_parejas*G164)+(N1P4!x_equipo_4* H164)+(N1P4!Grupal*I164))*E164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((N1P4!Tot_alumnos*F165)+(N1P4!X_parejas*G165)+(N1P4!x_equipo_4* H165)+(N1P4!Grupal*I165))*E165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((N1P4!Tot_alumnos*F166)+(N1P4!X_parejas*G166)+(N1P4!x_equipo_4* H166)+(N1P4!Grupal*I166))*E166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((N1P4!Tot_alumnos*F167)+(N1P4!X_parejas*G167)+(N1P4!x_equipo_4* H167)+(N1P4!Grupal*I167))*E167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((N1P4!Tot_alumnos*F168)+(N1P4!X_parejas*G168)+(N1P4!x_equipo_4* H168)+(N1P4!Grupal*I168))*E168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((N1P4!Tot_alumnos*F169)+(N1P4!X_parejas*G169)+(N1P4!x_equipo_4* H169)+(N1P4!Grupal*I169))*E169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((N1P4!Tot_alumnos*F170)+(N1P4!X_parejas*G170)+(N1P4!x_equipo_4* H170)+(N1P4!Grupal*I170))*E170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((N1P4!Tot_alumnos*F171)+(N1P4!X_parejas*G171)+(N1P4!x_equipo_4* H171)+(N1P4!Grupal*I171))*E171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((N1P4!Tot_alumnos*F172)+(N1P4!X_parejas*G172)+(N1P4!x_equipo_4* H172)+(N1P4!Grupal*I172))*E172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((N1P4!Tot_alumnos*F173)+(N1P4!X_parejas*G173)+(N1P4!x_equipo_4* H173)+(N1P4!Grupal*I173))*E173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((N1P4!Tot_alumnos*F174)+(N1P4!X_parejas*G174)+(N1P4!x_equipo_4* H174)+(N1P4!Grupal*I174))*E174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((N1P4!Tot_alumnos*F175)+(N1P4!X_parejas*G175)+(N1P4!x_equipo_4* H175)+(N1P4!Grupal*I175))*E175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((N1P4!Tot_alumnos*F176)+(N1P4!X_parejas*G176)+(N1P4!x_equipo_4* H176)+(N1P4!Grupal*I176))*E176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((N1P4!Tot_alumnos*F177)+(N1P4!X_parejas*G177)+(N1P4!x_equipo_4* H177)+(N1P4!Grupal*I177))*E177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((N1P4!Tot_alumnos*F178)+(N1P4!X_parejas*G178)+(N1P4!x_equipo_4* H178)+(N1P4!Grupal*I178))*E178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((N1P4!Tot_alumnos*F179)+(N1P4!X_parejas*G179)+(N1P4!x_equipo_4* H179)+(N1P4!Grupal*I179))*E179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((N1P4!Tot_alumnos*F180)+(N1P4!X_parejas*G180)+(N1P4!x_equipo_4* H180)+(N1P4!Grupal*I180))*E180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((N1P4!Tot_alumnos*F181)+(N1P4!X_parejas*G181)+(N1P4!x_equipo_4* H181)+(N1P4!Grupal*I181))*E181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((N1P4!Tot_alumnos*F182)+(N1P4!X_parejas*G182)+(N1P4!x_equipo_4* H182)+(N1P4!Grupal*I182))*E182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((N1P4!Tot_alumnos*F183)+(N1P4!X_parejas*G183)+(N1P4!x_equipo_4* H183)+(N1P4!Grupal*I183))*E183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((N1P4!Tot_alumnos*F184)+(N1P4!X_parejas*G184)+(N1P4!x_equipo_4* H184)+(N1P4!Grupal*I184))*E184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((N1P4!Tot_alumnos*F185)+(N1P4!X_parejas*G185)+(N1P4!x_equipo_4* H185)+(N1P4!Grupal*I185))*E185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((N1P4!Tot_alumnos*F186)+(N1P4!X_parejas*G186)+(N1P4!x_equipo_4* H186)+(N1P4!Grupal*I186))*E186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((N1P4!Tot_alumnos*F187)+(N1P4!X_parejas*G187)+(N1P4!x_equipo_4* H187)+(N1P4!Grupal*I187))*E187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((N1P4!Tot_alumnos*F188)+(N1P4!X_parejas*G188)+(N1P4!x_equipo_4* H188)+(N1P4!Grupal*I188))*E188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((N1P4!Tot_alumnos*F189)+(N1P4!X_parejas*G189)+(N1P4!x_equipo_4* H189)+(N1P4!Grupal*I189))*E189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((N1P4!Tot_alumnos*F190)+(N1P4!X_parejas*G190)+(N1P4!x_equipo_4* H190)+(N1P4!Grupal*I190))*E190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((N1P4!Tot_alumnos*F191)+(N1P4!X_parejas*G191)+(N1P4!x_equipo_4* H191)+(N1P4!Grupal*I191))*E191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((N1P4!Tot_alumnos*F192)+(N1P4!X_parejas*G192)+(N1P4!x_equipo_4* H192)+(N1P4!Grupal*I192))*E192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((N1P4!Tot_alumnos*F193)+(N1P4!X_parejas*G193)+(N1P4!x_equipo_4* H193)+(N1P4!Grupal*I193))*E193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((N1P4!Tot_alumnos*F194)+(N1P4!X_parejas*G194)+(N1P4!x_equipo_4* H194)+(N1P4!Grupal*I194))*E194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((N1P4!Tot_alumnos*F195)+(N1P4!X_parejas*G195)+(N1P4!x_equipo_4* H195)+(N1P4!Grupal*I195))*E195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((N1P4!Tot_alumnos*F196)+(N1P4!X_parejas*G196)+(N1P4!x_equipo_4* H196)+(N1P4!Grupal*I196))*E196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((N1P4!Tot_alumnos*F197)+(N1P4!X_parejas*G197)+(N1P4!x_equipo_4* H197)+(N1P4!Grupal*I197))*E197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((N1P4!Tot_alumnos*F198)+(N1P4!X_parejas*G198)+(N1P4!x_equipo_4* H198)+(N1P4!Grupal*I198))*E198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((N1P4!Tot_alumnos*F199)+(N1P4!X_parejas*G199)+(N1P4!x_equipo_4* H199)+(N1P4!Grupal*I199))*E199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((N1P4!Tot_alumnos*F200)+(N1P4!X_parejas*G200)+(N1P4!x_equipo_4* H200)+(N1P4!Grupal*I200))*E200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((N1P4!Tot_alumnos*F201)+(N1P4!X_parejas*G201)+(N1P4!x_equipo_4* H201)+(N1P4!Grupal*I201))*E201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((N1P4!Tot_alumnos*F202)+(N1P4!X_parejas*G202)+(N1P4!x_equipo_4* H202)+(N1P4!Grupal*I202))*E202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((N1P4!Tot_alumnos*F203)+(N1P4!X_parejas*G203)+(N1P4!x_equipo_4* H203)+(N1P4!Grupal*I203))*E203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((N1P4!Tot_alumnos*F204)+(N1P4!X_parejas*G204)+(N1P4!x_equipo_4* H204)+(N1P4!Grupal*I204))*E204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((N1P4!Tot_alumnos*F205)+(N1P4!X_parejas*G205)+(N1P4!x_equipo_4* H205)+(N1P4!Grupal*I205))*E205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((N1P4!Tot_alumnos*F206)+(N1P4!X_parejas*G206)+(N1P4!x_equipo_4* H206)+(N1P4!Grupal*I206))*E206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((N1P4!Tot_alumnos*F207)+(N1P4!X_parejas*G207)+(N1P4!x_equipo_4* H207)+(N1P4!Grupal*I207))*E207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((N1P4!Tot_alumnos*F208)+(N1P4!X_parejas*G208)+(N1P4!x_equipo_4* H208)+(N1P4!Grupal*I208))*E208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((N1P4!Tot_alumnos*F209)+(N1P4!X_parejas*G209)+(N1P4!x_equipo_4* H209)+(N1P4!Grupal*I209))*E209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((N1P4!Tot_alumnos*F210)+(N1P4!X_parejas*G210)+(N1P4!x_equipo_4* H210)+(N1P4!Grupal*I210))*E210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((N1P4!Tot_alumnos*F211)+(N1P4!X_parejas*G211)+(N1P4!x_equipo_4* H211)+(N1P4!Grupal*I211))*E211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((N1P4!Tot_alumnos*F212)+(N1P4!X_parejas*G212)+(N1P4!x_equipo_4* H212)+(N1P4!Grupal*I212))*E212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((N1P4!Tot_alumnos*F213)+(N1P4!X_parejas*G213)+(N1P4!x_equipo_4* H213)+(N1P4!Grupal*I213))*E213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2"/>
        <filter val="4"/>
        <filter val="6"/>
      </filters>
    </filterColumn>
  </autoFilter>
  <mergeCells count="1">
    <mergeCell ref="F4:I4"/>
  </mergeCells>
  <hyperlinks>
    <hyperlink display="Índice" location="INDICE!A1" ref="B1"/>
  </hyperlin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2.63" defaultRowHeight="15.0"/>
  <cols>
    <col customWidth="1" min="1" max="1" width="5.25"/>
    <col customWidth="1" min="2" max="2" width="42.0"/>
    <col customWidth="1" min="3" max="3" width="8.75"/>
    <col customWidth="1" min="4" max="4" width="16.25"/>
    <col customWidth="1" min="5" max="5" width="14.88"/>
    <col customWidth="1" min="6" max="6" width="9.88"/>
    <col customWidth="1" min="7" max="9" width="7.88"/>
    <col customWidth="1" min="10" max="10" width="4.5"/>
    <col customWidth="1" min="11" max="11" width="12.0"/>
  </cols>
  <sheetData>
    <row r="1" ht="21.75" customHeight="1">
      <c r="A1" s="122"/>
      <c r="B1" s="123" t="s">
        <v>229</v>
      </c>
      <c r="C1" s="124" t="s">
        <v>230</v>
      </c>
      <c r="D1" s="125"/>
      <c r="E1" s="126" t="s">
        <v>194</v>
      </c>
      <c r="F1" s="127"/>
      <c r="G1" s="128"/>
      <c r="H1" s="129"/>
      <c r="I1" s="129"/>
      <c r="J1" s="130"/>
    </row>
    <row r="2" ht="15.75" customHeight="1">
      <c r="C2" s="124" t="s">
        <v>232</v>
      </c>
      <c r="D2" s="125"/>
      <c r="E2" s="126" t="s">
        <v>210</v>
      </c>
      <c r="F2" s="127"/>
      <c r="G2" s="128"/>
      <c r="H2" s="129"/>
      <c r="I2" s="129"/>
      <c r="J2" s="130"/>
    </row>
    <row r="3" ht="15.75" customHeight="1">
      <c r="C3" s="124" t="s">
        <v>233</v>
      </c>
      <c r="D3" s="125"/>
      <c r="E3" s="126">
        <v>1.0</v>
      </c>
      <c r="F3" s="127"/>
      <c r="G3" s="128"/>
      <c r="H3" s="129"/>
      <c r="I3" s="129"/>
      <c r="J3" s="130"/>
    </row>
    <row r="4" ht="32.25" customHeight="1">
      <c r="C4" s="131" t="s">
        <v>234</v>
      </c>
      <c r="D4" s="131" t="s">
        <v>235</v>
      </c>
      <c r="E4" s="132" t="s">
        <v>236</v>
      </c>
      <c r="F4" s="133" t="s">
        <v>237</v>
      </c>
      <c r="J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8.25" customHeight="1">
      <c r="A5" s="133"/>
      <c r="B5" s="133" t="s">
        <v>295</v>
      </c>
      <c r="C5" s="136"/>
      <c r="D5" s="136"/>
      <c r="E5" s="104"/>
      <c r="F5" s="137" t="s">
        <v>239</v>
      </c>
      <c r="G5" s="138" t="s">
        <v>240</v>
      </c>
      <c r="H5" s="137" t="s">
        <v>241</v>
      </c>
      <c r="I5" s="138" t="s">
        <v>242</v>
      </c>
      <c r="J5" s="139" t="s">
        <v>10</v>
      </c>
    </row>
    <row r="6" ht="21.75" customHeight="1">
      <c r="A6" s="140"/>
      <c r="B6" s="140"/>
      <c r="C6" s="136"/>
      <c r="D6" s="136"/>
      <c r="E6" s="133"/>
      <c r="F6" s="178">
        <f>BACH!K10</f>
        <v>8</v>
      </c>
      <c r="G6" s="179">
        <f>F6/2</f>
        <v>4</v>
      </c>
      <c r="H6" s="142">
        <f>F6/4</f>
        <v>2</v>
      </c>
      <c r="I6" s="142">
        <f>F6/F6</f>
        <v>1</v>
      </c>
      <c r="J6" s="142"/>
    </row>
    <row r="7" ht="15.75" hidden="1" customHeight="1">
      <c r="A7" s="171" t="str">
        <f>PLANTILLA!A7</f>
        <v/>
      </c>
      <c r="B7" s="171" t="str">
        <f>PLANTILLA!B7</f>
        <v>HERRAMIENTAS</v>
      </c>
      <c r="C7" s="143">
        <v>1.0</v>
      </c>
      <c r="D7" s="144" t="s">
        <v>243</v>
      </c>
      <c r="E7" s="145">
        <v>1.0</v>
      </c>
      <c r="F7" s="146" t="b">
        <v>0</v>
      </c>
      <c r="G7" s="146" t="b">
        <v>0</v>
      </c>
      <c r="H7" s="146" t="b">
        <v>0</v>
      </c>
      <c r="I7" s="146" t="b">
        <v>0</v>
      </c>
      <c r="J7" s="147">
        <f>((N1P5!Tot_alumnos*F7)+(N1P5!X_parejas*G7)+(N1P5!x_equipo_4* H7)+(N1P5!Grupal*I7))*E7</f>
        <v>0</v>
      </c>
    </row>
    <row r="8" ht="15.75" customHeight="1">
      <c r="A8" s="171" t="str">
        <f>PLANTILLA!A8</f>
        <v>He</v>
      </c>
      <c r="B8" s="148" t="str">
        <f>PLANTILLA!B8</f>
        <v>Impresora 3D</v>
      </c>
      <c r="C8" s="106">
        <f>PLANTILLA!C8</f>
        <v>1</v>
      </c>
      <c r="D8" s="105" t="str">
        <f>PLANTILLA!D8</f>
        <v>pza</v>
      </c>
      <c r="E8" s="104">
        <v>1.0</v>
      </c>
      <c r="F8" s="108" t="b">
        <v>0</v>
      </c>
      <c r="G8" s="108" t="b">
        <v>0</v>
      </c>
      <c r="H8" s="108" t="b">
        <v>0</v>
      </c>
      <c r="I8" s="108" t="b">
        <v>1</v>
      </c>
      <c r="J8" s="142">
        <f>((N1P5!Tot_alumnos*F8)+(N1P5!X_parejas*G8)+(N1P5!x_equipo_4* H8)+(N1P5!Grupal*I8))*E8</f>
        <v>1</v>
      </c>
    </row>
    <row r="9" ht="15.75" hidden="1" customHeight="1">
      <c r="A9" s="171" t="str">
        <f>PLANTILLA!A9</f>
        <v>He</v>
      </c>
      <c r="B9" s="148" t="str">
        <f>PLANTILLA!B9</f>
        <v>Moto-Saw</v>
      </c>
      <c r="C9" s="106">
        <f>PLANTILLA!C9</f>
        <v>1</v>
      </c>
      <c r="D9" s="105" t="str">
        <f>PLANTILLA!D9</f>
        <v>pza</v>
      </c>
      <c r="E9" s="104">
        <v>0.0</v>
      </c>
      <c r="F9" s="108" t="b">
        <v>0</v>
      </c>
      <c r="G9" s="108" t="b">
        <v>0</v>
      </c>
      <c r="H9" s="108" t="b">
        <v>0</v>
      </c>
      <c r="I9" s="108" t="b">
        <v>1</v>
      </c>
      <c r="J9" s="142">
        <f>((N1P5!Tot_alumnos*F9)+(N1P5!X_parejas*G9)+(N1P5!x_equipo_4* H9)+(N1P5!Grupal*I9))*E9</f>
        <v>0</v>
      </c>
    </row>
    <row r="10" ht="15.75" hidden="1" customHeight="1">
      <c r="A10" s="171" t="str">
        <f>PLANTILLA!A10</f>
        <v>He</v>
      </c>
      <c r="B10" s="148" t="str">
        <f>PLANTILLA!B10</f>
        <v>Taladro </v>
      </c>
      <c r="C10" s="106">
        <f>PLANTILLA!C10</f>
        <v>1</v>
      </c>
      <c r="D10" s="105" t="str">
        <f>PLANTILLA!D10</f>
        <v>pza</v>
      </c>
      <c r="E10" s="104">
        <v>0.0</v>
      </c>
      <c r="F10" s="108" t="b">
        <v>0</v>
      </c>
      <c r="G10" s="108" t="b">
        <v>0</v>
      </c>
      <c r="H10" s="108" t="b">
        <v>0</v>
      </c>
      <c r="I10" s="108" t="b">
        <v>1</v>
      </c>
      <c r="J10" s="142">
        <f>((N1P5!Tot_alumnos*F10)+(N1P5!X_parejas*G10)+(N1P5!x_equipo_4* H10)+(N1P5!Grupal*I10))*E10</f>
        <v>0</v>
      </c>
    </row>
    <row r="11" ht="15.75" hidden="1" customHeight="1">
      <c r="A11" s="171" t="str">
        <f>PLANTILLA!A11</f>
        <v>He</v>
      </c>
      <c r="B11" s="148" t="str">
        <f>PLANTILLA!B11</f>
        <v>Prensa de resorte para carpintero</v>
      </c>
      <c r="C11" s="106">
        <f>PLANTILLA!C11</f>
        <v>1</v>
      </c>
      <c r="D11" s="105" t="str">
        <f>PLANTILLA!D11</f>
        <v>pza</v>
      </c>
      <c r="E11" s="104">
        <v>0.0</v>
      </c>
      <c r="F11" s="108" t="b">
        <v>0</v>
      </c>
      <c r="G11" s="108" t="b">
        <v>0</v>
      </c>
      <c r="H11" s="108" t="b">
        <v>0</v>
      </c>
      <c r="I11" s="108" t="b">
        <v>1</v>
      </c>
      <c r="J11" s="142">
        <f>((N1P5!Tot_alumnos*F11)+(N1P5!X_parejas*G11)+(N1P5!x_equipo_4* H11)+(N1P5!Grupal*I11))*E11</f>
        <v>0</v>
      </c>
    </row>
    <row r="12" ht="15.75" hidden="1" customHeight="1">
      <c r="A12" s="171" t="str">
        <f>PLANTILLA!A12</f>
        <v>He</v>
      </c>
      <c r="B12" s="148" t="str">
        <f>PLANTILLA!B12</f>
        <v>Prensa en "C" mediana</v>
      </c>
      <c r="C12" s="106">
        <f>PLANTILLA!C12</f>
        <v>1</v>
      </c>
      <c r="D12" s="105" t="str">
        <f>PLANTILLA!D12</f>
        <v>pza</v>
      </c>
      <c r="E12" s="104">
        <v>0.0</v>
      </c>
      <c r="F12" s="108" t="b">
        <v>0</v>
      </c>
      <c r="G12" s="108" t="b">
        <v>0</v>
      </c>
      <c r="H12" s="108" t="b">
        <v>0</v>
      </c>
      <c r="I12" s="108" t="b">
        <v>1</v>
      </c>
      <c r="J12" s="142">
        <f>((N1P5!Tot_alumnos*F12)+(N1P5!X_parejas*G12)+(N1P5!x_equipo_4* H12)+(N1P5!Grupal*I12))*E12</f>
        <v>0</v>
      </c>
    </row>
    <row r="13" ht="15.75" hidden="1" customHeight="1">
      <c r="A13" s="171" t="str">
        <f>PLANTILLA!A13</f>
        <v>He</v>
      </c>
      <c r="B13" s="148" t="str">
        <f>PLANTILLA!B13</f>
        <v>Juego de brocas de madera (medidas: 1/16”, 5/64", 3/32", 7/64", 1/8", 9/64", 5/32", 11/64", 3/16", 13/64", 7/32", 1/4" y 5/16”)</v>
      </c>
      <c r="C13" s="106">
        <f>PLANTILLA!C13</f>
        <v>1</v>
      </c>
      <c r="D13" s="105" t="str">
        <f>PLANTILLA!D13</f>
        <v>juego de brocas</v>
      </c>
      <c r="E13" s="104">
        <v>0.0</v>
      </c>
      <c r="F13" s="108" t="b">
        <v>0</v>
      </c>
      <c r="G13" s="108" t="b">
        <v>0</v>
      </c>
      <c r="H13" s="108" t="b">
        <v>0</v>
      </c>
      <c r="I13" s="108" t="b">
        <v>1</v>
      </c>
      <c r="J13" s="142">
        <f>((N1P5!Tot_alumnos*F13)+(N1P5!X_parejas*G13)+(N1P5!x_equipo_4* H13)+(N1P5!Grupal*I13))*E13</f>
        <v>0</v>
      </c>
    </row>
    <row r="14" ht="15.75" hidden="1" customHeight="1">
      <c r="A14" s="171" t="str">
        <f>PLANTILLA!A14</f>
        <v>He</v>
      </c>
      <c r="B14" s="148" t="str">
        <f>PLANTILLA!B14</f>
        <v>Flexómetro</v>
      </c>
      <c r="C14" s="106">
        <f>PLANTILLA!C14</f>
        <v>1</v>
      </c>
      <c r="D14" s="105" t="str">
        <f>PLANTILLA!D14</f>
        <v>pza</v>
      </c>
      <c r="E14" s="104">
        <v>0.0</v>
      </c>
      <c r="F14" s="108" t="b">
        <v>0</v>
      </c>
      <c r="G14" s="108" t="b">
        <v>0</v>
      </c>
      <c r="H14" s="108" t="b">
        <v>1</v>
      </c>
      <c r="I14" s="108" t="b">
        <v>0</v>
      </c>
      <c r="J14" s="142">
        <f>((N1P5!Tot_alumnos*F14)+(N1P5!X_parejas*G14)+(N1P5!x_equipo_4* H14)+(N1P5!Grupal*I14))*E14</f>
        <v>0</v>
      </c>
    </row>
    <row r="15" ht="15.75" hidden="1" customHeight="1">
      <c r="A15" s="171" t="str">
        <f>PLANTILLA!A15</f>
        <v>He</v>
      </c>
      <c r="B15" s="148" t="str">
        <f>PLANTILLA!B15</f>
        <v>Cúter</v>
      </c>
      <c r="C15" s="106">
        <f>PLANTILLA!C15</f>
        <v>1</v>
      </c>
      <c r="D15" s="105" t="str">
        <f>PLANTILLA!D15</f>
        <v>pza</v>
      </c>
      <c r="E15" s="104">
        <v>0.0</v>
      </c>
      <c r="F15" s="108" t="b">
        <v>0</v>
      </c>
      <c r="G15" s="108" t="b">
        <v>0</v>
      </c>
      <c r="H15" s="108" t="b">
        <v>1</v>
      </c>
      <c r="I15" s="108" t="b">
        <v>0</v>
      </c>
      <c r="J15" s="142">
        <f>((N1P5!Tot_alumnos*F15)+(N1P5!X_parejas*G15)+(N1P5!x_equipo_4* H15)+(N1P5!Grupal*I15))*E15</f>
        <v>0</v>
      </c>
    </row>
    <row r="16" ht="15.75" hidden="1" customHeight="1">
      <c r="A16" s="171" t="str">
        <f>PLANTILLA!A16</f>
        <v>He</v>
      </c>
      <c r="B16" s="148" t="str">
        <f>PLANTILLA!B16</f>
        <v>Pistola de silicón</v>
      </c>
      <c r="C16" s="106">
        <f>PLANTILLA!C16</f>
        <v>1</v>
      </c>
      <c r="D16" s="105" t="str">
        <f>PLANTILLA!D16</f>
        <v>pza</v>
      </c>
      <c r="E16" s="104">
        <v>0.0</v>
      </c>
      <c r="F16" s="108" t="b">
        <v>1</v>
      </c>
      <c r="G16" s="108" t="b">
        <v>0</v>
      </c>
      <c r="H16" s="108" t="b">
        <v>1</v>
      </c>
      <c r="I16" s="108" t="b">
        <v>0</v>
      </c>
      <c r="J16" s="142">
        <f>((N1P5!Tot_alumnos*F16)+(N1P5!X_parejas*G16)+(N1P5!x_equipo_4* H16)+(N1P5!Grupal*I16))*E16</f>
        <v>0</v>
      </c>
    </row>
    <row r="17" ht="15.75" hidden="1" customHeight="1">
      <c r="A17" s="171" t="str">
        <f>PLANTILLA!A17</f>
        <v>He</v>
      </c>
      <c r="B17" s="148" t="str">
        <f>PLANTILLA!B17</f>
        <v>Pinceles (delgado, mediano y grueso)</v>
      </c>
      <c r="C17" s="106">
        <f>PLANTILLA!C17</f>
        <v>1</v>
      </c>
      <c r="D17" s="105" t="str">
        <f>PLANTILLA!D17</f>
        <v>juego</v>
      </c>
      <c r="E17" s="104">
        <v>0.0</v>
      </c>
      <c r="F17" s="108" t="b">
        <v>0</v>
      </c>
      <c r="G17" s="108" t="b">
        <v>0</v>
      </c>
      <c r="H17" s="108" t="b">
        <v>1</v>
      </c>
      <c r="I17" s="108" t="b">
        <v>0</v>
      </c>
      <c r="J17" s="142">
        <f>((N1P5!Tot_alumnos*F17)+(N1P5!X_parejas*G17)+(N1P5!x_equipo_4* H17)+(N1P5!Grupal*I17))*E17</f>
        <v>0</v>
      </c>
    </row>
    <row r="18" ht="15.75" hidden="1" customHeight="1">
      <c r="A18" s="171" t="str">
        <f>PLANTILLA!A18</f>
        <v>He</v>
      </c>
      <c r="B18" s="148" t="str">
        <f>PLANTILLA!B18</f>
        <v>Desarmador plano</v>
      </c>
      <c r="C18" s="106">
        <f>PLANTILLA!C18</f>
        <v>1</v>
      </c>
      <c r="D18" s="105" t="str">
        <f>PLANTILLA!D18</f>
        <v>pza</v>
      </c>
      <c r="E18" s="104">
        <v>0.0</v>
      </c>
      <c r="F18" s="108" t="b">
        <v>0</v>
      </c>
      <c r="G18" s="108" t="b">
        <v>0</v>
      </c>
      <c r="H18" s="108" t="b">
        <v>1</v>
      </c>
      <c r="I18" s="108" t="b">
        <v>0</v>
      </c>
      <c r="J18" s="142">
        <f>((N1P5!Tot_alumnos*F18)+(N1P5!X_parejas*G18)+(N1P5!x_equipo_4* H18)+(N1P5!Grupal*I18))*E18</f>
        <v>0</v>
      </c>
    </row>
    <row r="19" ht="15.75" hidden="1" customHeight="1">
      <c r="A19" s="171" t="str">
        <f>PLANTILLA!A19</f>
        <v>He</v>
      </c>
      <c r="B19" s="148" t="str">
        <f>PLANTILLA!B19</f>
        <v>Desarmador de cruz</v>
      </c>
      <c r="C19" s="106">
        <f>PLANTILLA!C19</f>
        <v>1</v>
      </c>
      <c r="D19" s="105" t="str">
        <f>PLANTILLA!D19</f>
        <v>pza</v>
      </c>
      <c r="E19" s="104">
        <v>0.0</v>
      </c>
      <c r="F19" s="108" t="b">
        <v>0</v>
      </c>
      <c r="G19" s="108" t="b">
        <v>0</v>
      </c>
      <c r="H19" s="108" t="b">
        <v>1</v>
      </c>
      <c r="I19" s="108" t="b">
        <v>0</v>
      </c>
      <c r="J19" s="142">
        <f>((N1P5!Tot_alumnos*F19)+(N1P5!X_parejas*G19)+(N1P5!x_equipo_4* H19)+(N1P5!Grupal*I19))*E19</f>
        <v>0</v>
      </c>
    </row>
    <row r="20" ht="15.75" hidden="1" customHeight="1">
      <c r="A20" s="171" t="str">
        <f>PLANTILLA!A20</f>
        <v>He</v>
      </c>
      <c r="B20" s="148" t="str">
        <f>PLANTILLA!B20</f>
        <v>Juego de puntas intercambiables para desarmador</v>
      </c>
      <c r="C20" s="106">
        <f>PLANTILLA!C20</f>
        <v>1</v>
      </c>
      <c r="D20" s="105" t="str">
        <f>PLANTILLA!D20</f>
        <v>juego</v>
      </c>
      <c r="E20" s="104">
        <v>0.0</v>
      </c>
      <c r="F20" s="108" t="b">
        <v>0</v>
      </c>
      <c r="G20" s="108" t="b">
        <v>0</v>
      </c>
      <c r="H20" s="108" t="b">
        <v>1</v>
      </c>
      <c r="I20" s="108" t="b">
        <v>0</v>
      </c>
      <c r="J20" s="142">
        <f>((N1P5!Tot_alumnos*F20)+(N1P5!X_parejas*G20)+(N1P5!x_equipo_4* H20)+(N1P5!Grupal*I20))*E20</f>
        <v>0</v>
      </c>
    </row>
    <row r="21" ht="15.75" hidden="1" customHeight="1">
      <c r="A21" s="171" t="str">
        <f>PLANTILLA!A21</f>
        <v>He</v>
      </c>
      <c r="B21" s="148" t="str">
        <f>PLANTILLA!B21</f>
        <v>Pinza de punta</v>
      </c>
      <c r="C21" s="106">
        <f>PLANTILLA!C21</f>
        <v>1</v>
      </c>
      <c r="D21" s="105" t="str">
        <f>PLANTILLA!D21</f>
        <v>pza</v>
      </c>
      <c r="E21" s="104">
        <v>0.0</v>
      </c>
      <c r="F21" s="108" t="b">
        <v>0</v>
      </c>
      <c r="G21" s="108" t="b">
        <v>0</v>
      </c>
      <c r="H21" s="108" t="b">
        <v>1</v>
      </c>
      <c r="I21" s="108" t="b">
        <v>0</v>
      </c>
      <c r="J21" s="142">
        <f>((N1P5!Tot_alumnos*F21)+(N1P5!X_parejas*G21)+(N1P5!x_equipo_4* H21)+(N1P5!Grupal*I21))*E21</f>
        <v>0</v>
      </c>
    </row>
    <row r="22" ht="15.75" hidden="1" customHeight="1">
      <c r="A22" s="171" t="str">
        <f>PLANTILLA!A22</f>
        <v>He</v>
      </c>
      <c r="B22" s="148" t="str">
        <f>PLANTILLA!B22</f>
        <v>Pinza de corte</v>
      </c>
      <c r="C22" s="106">
        <f>PLANTILLA!C22</f>
        <v>1</v>
      </c>
      <c r="D22" s="105" t="str">
        <f>PLANTILLA!D22</f>
        <v>pza</v>
      </c>
      <c r="E22" s="104">
        <v>0.0</v>
      </c>
      <c r="F22" s="108" t="b">
        <v>0</v>
      </c>
      <c r="G22" s="108" t="b">
        <v>0</v>
      </c>
      <c r="H22" s="108" t="b">
        <v>1</v>
      </c>
      <c r="I22" s="108" t="b">
        <v>0</v>
      </c>
      <c r="J22" s="142">
        <f>((N1P5!Tot_alumnos*F22)+(N1P5!X_parejas*G22)+(N1P5!x_equipo_4* H22)+(N1P5!Grupal*I22))*E22</f>
        <v>0</v>
      </c>
    </row>
    <row r="23" ht="15.75" hidden="1" customHeight="1">
      <c r="A23" s="171" t="str">
        <f>PLANTILLA!A23</f>
        <v>He</v>
      </c>
      <c r="B23" s="148" t="str">
        <f>PLANTILLA!B23</f>
        <v>Juegos de 10 piezas de caimanes c/u</v>
      </c>
      <c r="C23" s="106">
        <f>PLANTILLA!C23</f>
        <v>1</v>
      </c>
      <c r="D23" s="105" t="str">
        <f>PLANTILLA!D23</f>
        <v>juego</v>
      </c>
      <c r="E23" s="104">
        <v>0.0</v>
      </c>
      <c r="F23" s="108" t="b">
        <v>0</v>
      </c>
      <c r="G23" s="108" t="b">
        <v>0</v>
      </c>
      <c r="H23" s="108" t="b">
        <v>1</v>
      </c>
      <c r="I23" s="108" t="b">
        <v>0</v>
      </c>
      <c r="J23" s="142">
        <f>((N1P5!Tot_alumnos*F23)+(N1P5!X_parejas*G23)+(N1P5!x_equipo_4* H23)+(N1P5!Grupal*I23))*E23</f>
        <v>0</v>
      </c>
    </row>
    <row r="24" ht="15.75" hidden="1" customHeight="1">
      <c r="A24" s="171" t="str">
        <f>PLANTILLA!A24</f>
        <v>He</v>
      </c>
      <c r="B24" s="148" t="str">
        <f>PLANTILLA!B24</f>
        <v>Motor DC de 3V</v>
      </c>
      <c r="C24" s="106">
        <f>PLANTILLA!C24</f>
        <v>1</v>
      </c>
      <c r="D24" s="105" t="str">
        <f>PLANTILLA!D24</f>
        <v>pza</v>
      </c>
      <c r="E24" s="104">
        <v>0.0</v>
      </c>
      <c r="F24" s="108" t="b">
        <v>0</v>
      </c>
      <c r="G24" s="108" t="b">
        <v>0</v>
      </c>
      <c r="H24" s="108" t="b">
        <v>1</v>
      </c>
      <c r="I24" s="108" t="b">
        <v>0</v>
      </c>
      <c r="J24" s="142">
        <f>((N1P5!Tot_alumnos*F24)+(N1P5!X_parejas*G24)+(N1P5!x_equipo_4* H24)+(N1P5!Grupal*I24))*E24</f>
        <v>0</v>
      </c>
    </row>
    <row r="25" ht="15.75" hidden="1" customHeight="1">
      <c r="A25" s="171" t="str">
        <f>PLANTILLA!A25</f>
        <v>He</v>
      </c>
      <c r="B25" s="148" t="str">
        <f>PLANTILLA!B25</f>
        <v>Motor DC de 5V</v>
      </c>
      <c r="C25" s="106">
        <f>PLANTILLA!C25</f>
        <v>1</v>
      </c>
      <c r="D25" s="105" t="str">
        <f>PLANTILLA!D25</f>
        <v>pza</v>
      </c>
      <c r="E25" s="104">
        <v>0.0</v>
      </c>
      <c r="F25" s="108" t="b">
        <v>0</v>
      </c>
      <c r="G25" s="108" t="b">
        <v>0</v>
      </c>
      <c r="H25" s="108" t="b">
        <v>1</v>
      </c>
      <c r="I25" s="108" t="b">
        <v>0</v>
      </c>
      <c r="J25" s="142">
        <f>((N1P5!Tot_alumnos*F25)+(N1P5!X_parejas*G25)+(N1P5!x_equipo_4* H25)+(N1P5!Grupal*I25))*E25</f>
        <v>0</v>
      </c>
    </row>
    <row r="26" ht="15.75" customHeight="1">
      <c r="A26" s="171" t="str">
        <f>PLANTILLA!A26</f>
        <v>He</v>
      </c>
      <c r="B26" s="148" t="str">
        <f>PLANTILLA!B26</f>
        <v>Juegos de jumpers macho/hembra y macho/macho (3 de cada uno)</v>
      </c>
      <c r="C26" s="106">
        <f>PLANTILLA!C26</f>
        <v>1</v>
      </c>
      <c r="D26" s="105" t="str">
        <f>PLANTILLA!D26</f>
        <v>juego</v>
      </c>
      <c r="E26" s="104">
        <v>1.0</v>
      </c>
      <c r="F26" s="108" t="b">
        <v>0</v>
      </c>
      <c r="G26" s="108" t="b">
        <v>0</v>
      </c>
      <c r="H26" s="108" t="b">
        <v>1</v>
      </c>
      <c r="I26" s="108" t="b">
        <v>0</v>
      </c>
      <c r="J26" s="142">
        <f>((N1P5!Tot_alumnos*F26)+(N1P5!X_parejas*G26)+(N1P5!x_equipo_4* H26)+(N1P5!Grupal*I26))*E26</f>
        <v>2</v>
      </c>
    </row>
    <row r="27" ht="15.75" hidden="1" customHeight="1">
      <c r="A27" s="171" t="str">
        <f>PLANTILLA!A27</f>
        <v>He</v>
      </c>
      <c r="B27" s="148" t="str">
        <f>PLANTILLA!B27</f>
        <v>Protoboard de 830 puntos</v>
      </c>
      <c r="C27" s="106">
        <f>PLANTILLA!C27</f>
        <v>1</v>
      </c>
      <c r="D27" s="105" t="str">
        <f>PLANTILLA!D27</f>
        <v>pza</v>
      </c>
      <c r="E27" s="104">
        <v>0.0</v>
      </c>
      <c r="F27" s="108" t="b">
        <v>0</v>
      </c>
      <c r="G27" s="108" t="b">
        <v>0</v>
      </c>
      <c r="H27" s="108" t="b">
        <v>1</v>
      </c>
      <c r="I27" s="108" t="b">
        <v>0</v>
      </c>
      <c r="J27" s="142">
        <f>((N1P5!Tot_alumnos*F27)+(N1P5!X_parejas*G27)+(N1P5!x_equipo_4* H27)+(N1P5!Grupal*I27))*E27</f>
        <v>0</v>
      </c>
    </row>
    <row r="28" ht="15.75" hidden="1" customHeight="1">
      <c r="A28" s="171" t="str">
        <f>PLANTILLA!A28</f>
        <v>He</v>
      </c>
      <c r="B28" s="148" t="str">
        <f>PLANTILLA!B28</f>
        <v>Batería recargable 9V</v>
      </c>
      <c r="C28" s="106">
        <f>PLANTILLA!C28</f>
        <v>1</v>
      </c>
      <c r="D28" s="105" t="str">
        <f>PLANTILLA!D28</f>
        <v>pza</v>
      </c>
      <c r="E28" s="104">
        <v>0.0</v>
      </c>
      <c r="F28" s="108" t="b">
        <v>0</v>
      </c>
      <c r="G28" s="108" t="b">
        <v>0</v>
      </c>
      <c r="H28" s="108" t="b">
        <v>1</v>
      </c>
      <c r="I28" s="108" t="b">
        <v>0</v>
      </c>
      <c r="J28" s="142">
        <f>((N1P5!Tot_alumnos*F28)+(N1P5!X_parejas*G28)+(N1P5!x_equipo_4* H28)+(N1P5!Grupal*I28))*E28</f>
        <v>0</v>
      </c>
    </row>
    <row r="29" ht="15.75" hidden="1" customHeight="1">
      <c r="A29" s="171" t="str">
        <f>PLANTILLA!A29</f>
        <v>He</v>
      </c>
      <c r="B29" s="148" t="str">
        <f>PLANTILLA!B29</f>
        <v>Baterías recargables (AA)</v>
      </c>
      <c r="C29" s="106">
        <f>PLANTILLA!C29</f>
        <v>1</v>
      </c>
      <c r="D29" s="105" t="str">
        <f>PLANTILLA!D29</f>
        <v>par</v>
      </c>
      <c r="E29" s="104">
        <v>0.0</v>
      </c>
      <c r="F29" s="108" t="b">
        <v>0</v>
      </c>
      <c r="G29" s="108" t="b">
        <v>0</v>
      </c>
      <c r="H29" s="108" t="b">
        <v>1</v>
      </c>
      <c r="I29" s="108" t="b">
        <v>0</v>
      </c>
      <c r="J29" s="142">
        <f>((N1P5!Tot_alumnos*F29)+(N1P5!X_parejas*G29)+(N1P5!x_equipo_4* H29)+(N1P5!Grupal*I29))*E29</f>
        <v>0</v>
      </c>
    </row>
    <row r="30" ht="15.75" hidden="1" customHeight="1">
      <c r="A30" s="171" t="str">
        <f>PLANTILLA!A30</f>
        <v>He</v>
      </c>
      <c r="B30" s="148" t="str">
        <f>PLANTILLA!B30</f>
        <v>Cargador universal de pilas (9V, AA y AAA)</v>
      </c>
      <c r="C30" s="106">
        <f>PLANTILLA!C30</f>
        <v>1</v>
      </c>
      <c r="D30" s="105" t="str">
        <f>PLANTILLA!D30</f>
        <v>pza</v>
      </c>
      <c r="E30" s="104">
        <v>0.0</v>
      </c>
      <c r="F30" s="108" t="b">
        <v>0</v>
      </c>
      <c r="G30" s="108" t="b">
        <v>0</v>
      </c>
      <c r="H30" s="108" t="b">
        <v>0</v>
      </c>
      <c r="I30" s="108" t="b">
        <v>1</v>
      </c>
      <c r="J30" s="142">
        <f>((N1P5!Tot_alumnos*F30)+(N1P5!X_parejas*G30)+(N1P5!x_equipo_4* H30)+(N1P5!Grupal*I30))*E30</f>
        <v>0</v>
      </c>
    </row>
    <row r="31" ht="15.75" hidden="1" customHeight="1">
      <c r="A31" s="171" t="str">
        <f>PLANTILLA!A31</f>
        <v>He</v>
      </c>
      <c r="B31" s="148" t="str">
        <f>PLANTILLA!B31</f>
        <v>Botiquín de primeros auxilios (caja con algodón, alcohol, gasas, antiséptico, agua oxigenada, vendas)</v>
      </c>
      <c r="C31" s="106">
        <f>PLANTILLA!C31</f>
        <v>1</v>
      </c>
      <c r="D31" s="105" t="str">
        <f>PLANTILLA!D31</f>
        <v>pza</v>
      </c>
      <c r="E31" s="104">
        <v>0.0</v>
      </c>
      <c r="F31" s="108" t="b">
        <v>0</v>
      </c>
      <c r="G31" s="108" t="b">
        <v>0</v>
      </c>
      <c r="H31" s="108" t="b">
        <v>0</v>
      </c>
      <c r="I31" s="108" t="b">
        <v>1</v>
      </c>
      <c r="J31" s="142">
        <f>((N1P5!Tot_alumnos*F31)+(N1P5!X_parejas*G31)+(N1P5!x_equipo_4* H31)+(N1P5!Grupal*I31))*E31</f>
        <v>0</v>
      </c>
    </row>
    <row r="32" ht="15.75" hidden="1" customHeight="1">
      <c r="A32" s="171" t="str">
        <f>PLANTILLA!A32</f>
        <v>He</v>
      </c>
      <c r="B32" s="148" t="str">
        <f>PLANTILLA!B32</f>
        <v>Lentes de seguridad</v>
      </c>
      <c r="C32" s="106">
        <f>PLANTILLA!C32</f>
        <v>1</v>
      </c>
      <c r="D32" s="105" t="str">
        <f>PLANTILLA!D32</f>
        <v>pza</v>
      </c>
      <c r="E32" s="104">
        <v>0.0</v>
      </c>
      <c r="F32" s="108" t="b">
        <v>1</v>
      </c>
      <c r="G32" s="108" t="b">
        <v>0</v>
      </c>
      <c r="H32" s="108" t="b">
        <v>0</v>
      </c>
      <c r="I32" s="108" t="b">
        <v>0</v>
      </c>
      <c r="J32" s="142">
        <f>((N1P5!Tot_alumnos*F32)+(N1P5!X_parejas*G32)+(N1P5!x_equipo_4* H32)+(N1P5!Grupal*I32))*E32</f>
        <v>0</v>
      </c>
    </row>
    <row r="33" ht="15.75" hidden="1" customHeight="1">
      <c r="A33" s="171" t="str">
        <f>PLANTILLA!A33</f>
        <v>He</v>
      </c>
      <c r="B33" s="148" t="str">
        <f>PLANTILLA!B33</f>
        <v>Trapo de limpieza/franela</v>
      </c>
      <c r="C33" s="106">
        <f>PLANTILLA!C33</f>
        <v>1</v>
      </c>
      <c r="D33" s="105" t="str">
        <f>PLANTILLA!D33</f>
        <v>pza</v>
      </c>
      <c r="E33" s="104">
        <v>0.0</v>
      </c>
      <c r="F33" s="108" t="b">
        <v>0</v>
      </c>
      <c r="G33" s="108" t="b">
        <v>0</v>
      </c>
      <c r="H33" s="108" t="b">
        <v>1</v>
      </c>
      <c r="I33" s="108" t="b">
        <v>0</v>
      </c>
      <c r="J33" s="142">
        <f>((N1P5!Tot_alumnos*F33)+(N1P5!X_parejas*G33)+(N1P5!x_equipo_4* H33)+(N1P5!Grupal*I33))*E33</f>
        <v>0</v>
      </c>
    </row>
    <row r="34" ht="15.75" hidden="1" customHeight="1">
      <c r="A34" s="171" t="str">
        <f>PLANTILLA!A34</f>
        <v/>
      </c>
      <c r="B34" s="148" t="str">
        <f>PLANTILLA!B34</f>
        <v/>
      </c>
      <c r="C34" s="106" t="str">
        <f>PLANTILLA!C34</f>
        <v/>
      </c>
      <c r="D34" s="105" t="str">
        <f>PLANTILLA!D34</f>
        <v/>
      </c>
      <c r="E34" s="153">
        <v>0.0</v>
      </c>
      <c r="F34" s="154"/>
      <c r="G34" s="154"/>
      <c r="H34" s="154"/>
      <c r="I34" s="154"/>
      <c r="J34" s="155">
        <f>((N1P5!Tot_alumnos*F34)+(N1P5!X_parejas*G34)+(N1P5!x_equipo_4* H34)+(N1P5!Grupal*I34))*E34</f>
        <v>0</v>
      </c>
      <c r="K34" s="154"/>
    </row>
    <row r="35" ht="15.75" hidden="1" customHeight="1">
      <c r="A35" s="171" t="str">
        <f>PLANTILLA!A35</f>
        <v/>
      </c>
      <c r="B35" s="148" t="str">
        <f>PLANTILLA!B35</f>
        <v/>
      </c>
      <c r="C35" s="106" t="str">
        <f>PLANTILLA!C35</f>
        <v/>
      </c>
      <c r="D35" s="105" t="str">
        <f>PLANTILLA!D35</f>
        <v/>
      </c>
      <c r="E35" s="153">
        <v>0.0</v>
      </c>
      <c r="F35" s="154"/>
      <c r="G35" s="154"/>
      <c r="H35" s="154"/>
      <c r="I35" s="154"/>
      <c r="J35" s="155">
        <f>((N1P5!Tot_alumnos*F35)+(N1P5!X_parejas*G35)+(N1P5!x_equipo_4* H35)+(N1P5!Grupal*I35))*E35</f>
        <v>0</v>
      </c>
      <c r="K35" s="154"/>
    </row>
    <row r="36" ht="15.75" hidden="1" customHeight="1">
      <c r="A36" s="171" t="str">
        <f>PLANTILLA!A36</f>
        <v/>
      </c>
      <c r="B36" s="171" t="str">
        <f>PLANTILLA!B36</f>
        <v>MATERIALES CONSUMIBLES</v>
      </c>
      <c r="C36" s="106" t="str">
        <f>PLANTILLA!C36</f>
        <v/>
      </c>
      <c r="D36" s="105" t="str">
        <f>PLANTILLA!D36</f>
        <v/>
      </c>
      <c r="E36" s="153">
        <v>1.0</v>
      </c>
      <c r="F36" s="154"/>
      <c r="G36" s="154"/>
      <c r="H36" s="154"/>
      <c r="I36" s="154"/>
      <c r="J36" s="155">
        <f>((N1P5!Tot_alumnos*F36)+(N1P5!X_parejas*G36)+(N1P5!x_equipo_4* H36)+(N1P5!Grupal*I36))*E36</f>
        <v>0</v>
      </c>
      <c r="K36" s="154"/>
    </row>
    <row r="37" ht="15.75" hidden="1" customHeight="1">
      <c r="A37" s="171" t="str">
        <f>PLANTILLA!A37</f>
        <v>Co</v>
      </c>
      <c r="B37" s="148" t="str">
        <f>PLANTILLA!B37</f>
        <v>MDF 3 mm de espesor de 30 x 30 cm</v>
      </c>
      <c r="C37" s="106">
        <f>PLANTILLA!C37</f>
        <v>1</v>
      </c>
      <c r="D37" s="105" t="str">
        <f>PLANTILLA!D37</f>
        <v>pza</v>
      </c>
      <c r="E37" s="104">
        <v>0.0</v>
      </c>
      <c r="F37" s="108" t="b">
        <v>0</v>
      </c>
      <c r="G37" s="108" t="b">
        <v>0</v>
      </c>
      <c r="H37" s="108" t="b">
        <v>0</v>
      </c>
      <c r="I37" s="108" t="b">
        <v>0</v>
      </c>
      <c r="J37" s="142">
        <f>((N1P5!Tot_alumnos*F37)+(N1P5!X_parejas*G37)+(N1P5!x_equipo_4* H37)+(N1P5!Grupal*I37))*E37</f>
        <v>0</v>
      </c>
    </row>
    <row r="38" ht="15.75" hidden="1" customHeight="1">
      <c r="A38" s="171" t="str">
        <f>PLANTILLA!A38</f>
        <v>Co</v>
      </c>
      <c r="B38" s="148" t="str">
        <f>PLANTILLA!B38</f>
        <v>Cartulina blanca</v>
      </c>
      <c r="C38" s="106">
        <f>PLANTILLA!C38</f>
        <v>1</v>
      </c>
      <c r="D38" s="105" t="str">
        <f>PLANTILLA!D38</f>
        <v>pza</v>
      </c>
      <c r="E38" s="104">
        <v>0.0</v>
      </c>
      <c r="F38" s="108" t="b">
        <v>0</v>
      </c>
      <c r="G38" s="108" t="b">
        <v>0</v>
      </c>
      <c r="H38" s="108" t="b">
        <v>0</v>
      </c>
      <c r="I38" s="108" t="b">
        <v>0</v>
      </c>
      <c r="J38" s="142">
        <f>((N1P5!Tot_alumnos*F38)+(N1P5!X_parejas*G38)+(N1P5!x_equipo_4* H38)+(N1P5!Grupal*I38))*E38</f>
        <v>0</v>
      </c>
    </row>
    <row r="39" ht="15.75" hidden="1" customHeight="1">
      <c r="A39" s="171" t="str">
        <f>PLANTILLA!A39</f>
        <v>Co</v>
      </c>
      <c r="B39" s="148" t="str">
        <f>PLANTILLA!B39</f>
        <v>Hojas blancas tamaño carta</v>
      </c>
      <c r="C39" s="106">
        <f>PLANTILLA!C39</f>
        <v>1</v>
      </c>
      <c r="D39" s="105" t="str">
        <f>PLANTILLA!D39</f>
        <v>hoja</v>
      </c>
      <c r="E39" s="104">
        <v>0.0</v>
      </c>
      <c r="F39" s="108" t="b">
        <v>0</v>
      </c>
      <c r="G39" s="108" t="b">
        <v>0</v>
      </c>
      <c r="H39" s="108" t="b">
        <v>0</v>
      </c>
      <c r="I39" s="108" t="b">
        <v>0</v>
      </c>
      <c r="J39" s="142">
        <f>((N1P5!Tot_alumnos*F39)+(N1P5!X_parejas*G39)+(N1P5!x_equipo_4* H39)+(N1P5!Grupal*I39))*E39</f>
        <v>0</v>
      </c>
    </row>
    <row r="40" ht="15.75" hidden="1" customHeight="1">
      <c r="A40" s="171" t="str">
        <f>PLANTILLA!A40</f>
        <v>Co</v>
      </c>
      <c r="B40" s="148" t="str">
        <f>PLANTILLA!B40</f>
        <v>Hojas de colores (varios) tamaño carta</v>
      </c>
      <c r="C40" s="106">
        <f>PLANTILLA!C40</f>
        <v>1</v>
      </c>
      <c r="D40" s="105" t="str">
        <f>PLANTILLA!D40</f>
        <v>hoja</v>
      </c>
      <c r="E40" s="104">
        <v>0.0</v>
      </c>
      <c r="F40" s="108" t="b">
        <v>0</v>
      </c>
      <c r="G40" s="108" t="b">
        <v>0</v>
      </c>
      <c r="H40" s="108" t="b">
        <v>0</v>
      </c>
      <c r="I40" s="108" t="b">
        <v>0</v>
      </c>
      <c r="J40" s="142">
        <f>((N1P5!Tot_alumnos*F40)+(N1P5!X_parejas*G40)+(N1P5!x_equipo_4* H40)+(N1P5!Grupal*I40))*E40</f>
        <v>0</v>
      </c>
    </row>
    <row r="41" ht="15.75" hidden="1" customHeight="1">
      <c r="A41" s="171" t="str">
        <f>PLANTILLA!A41</f>
        <v>Co</v>
      </c>
      <c r="B41" s="148" t="str">
        <f>PLANTILLA!B41</f>
        <v>Post-it</v>
      </c>
      <c r="C41" s="106">
        <f>PLANTILLA!C41</f>
        <v>1</v>
      </c>
      <c r="D41" s="105" t="str">
        <f>PLANTILLA!D41</f>
        <v>bloc de 100 hojas</v>
      </c>
      <c r="E41" s="104">
        <v>0.0</v>
      </c>
      <c r="F41" s="108" t="b">
        <v>0</v>
      </c>
      <c r="G41" s="108" t="b">
        <v>0</v>
      </c>
      <c r="H41" s="108" t="b">
        <v>0</v>
      </c>
      <c r="I41" s="108" t="b">
        <v>0</v>
      </c>
      <c r="J41" s="142">
        <f>((N1P5!Tot_alumnos*F41)+(N1P5!X_parejas*G41)+(N1P5!x_equipo_4* H41)+(N1P5!Grupal*I41))*E41</f>
        <v>0</v>
      </c>
    </row>
    <row r="42" ht="15.75" hidden="1" customHeight="1">
      <c r="A42" s="171" t="str">
        <f>PLANTILLA!A42</f>
        <v>Co</v>
      </c>
      <c r="B42" s="148" t="str">
        <f>PLANTILLA!B42</f>
        <v>Fomi tamaño carta</v>
      </c>
      <c r="C42" s="106">
        <f>PLANTILLA!C42</f>
        <v>1</v>
      </c>
      <c r="D42" s="105" t="str">
        <f>PLANTILLA!D42</f>
        <v>hoja</v>
      </c>
      <c r="E42" s="104">
        <v>0.0</v>
      </c>
      <c r="F42" s="108" t="b">
        <v>0</v>
      </c>
      <c r="G42" s="108" t="b">
        <v>0</v>
      </c>
      <c r="H42" s="108" t="b">
        <v>0</v>
      </c>
      <c r="I42" s="108" t="b">
        <v>0</v>
      </c>
      <c r="J42" s="142">
        <f>((N1P5!Tot_alumnos*F42)+(N1P5!X_parejas*G42)+(N1P5!x_equipo_4* H42)+(N1P5!Grupal*I42))*E42</f>
        <v>0</v>
      </c>
    </row>
    <row r="43" ht="15.75" hidden="1" customHeight="1">
      <c r="A43" s="171" t="str">
        <f>PLANTILLA!A43</f>
        <v>Co</v>
      </c>
      <c r="B43" s="148" t="str">
        <f>PLANTILLA!B43</f>
        <v>Papel aluminio</v>
      </c>
      <c r="C43" s="106">
        <f>PLANTILLA!C43</f>
        <v>1</v>
      </c>
      <c r="D43" s="105" t="str">
        <f>PLANTILLA!D43</f>
        <v>rollo</v>
      </c>
      <c r="E43" s="104">
        <v>0.0</v>
      </c>
      <c r="F43" s="108" t="b">
        <v>0</v>
      </c>
      <c r="G43" s="108" t="b">
        <v>0</v>
      </c>
      <c r="H43" s="108" t="b">
        <v>0</v>
      </c>
      <c r="I43" s="108" t="b">
        <v>0</v>
      </c>
      <c r="J43" s="142">
        <f>((N1P5!Tot_alumnos*F43)+(N1P5!X_parejas*G43)+(N1P5!x_equipo_4* H43)+(N1P5!Grupal*I43))*E43</f>
        <v>0</v>
      </c>
    </row>
    <row r="44" ht="15.75" hidden="1" customHeight="1">
      <c r="A44" s="171" t="str">
        <f>PLANTILLA!A44</f>
        <v>Co</v>
      </c>
      <c r="B44" s="148" t="str">
        <f>PLANTILLA!B44</f>
        <v>Abatelenguas (palitos planos) 15 cm largo x 18 mm ancho</v>
      </c>
      <c r="C44" s="106">
        <f>PLANTILLA!C44</f>
        <v>1</v>
      </c>
      <c r="D44" s="105" t="str">
        <f>PLANTILLA!D44</f>
        <v>pza</v>
      </c>
      <c r="E44" s="104">
        <v>0.0</v>
      </c>
      <c r="F44" s="108" t="b">
        <v>0</v>
      </c>
      <c r="G44" s="108" t="b">
        <v>0</v>
      </c>
      <c r="H44" s="108" t="b">
        <v>0</v>
      </c>
      <c r="I44" s="108" t="b">
        <v>0</v>
      </c>
      <c r="J44" s="142">
        <f>((N1P5!Tot_alumnos*F44)+(N1P5!X_parejas*G44)+(N1P5!x_equipo_4* H44)+(N1P5!Grupal*I44))*E44</f>
        <v>0</v>
      </c>
    </row>
    <row r="45" ht="15.75" hidden="1" customHeight="1">
      <c r="A45" s="171" t="str">
        <f>PLANTILLA!A45</f>
        <v>Co</v>
      </c>
      <c r="B45" s="148" t="str">
        <f>PLANTILLA!B45</f>
        <v>Palito de madera redondo 60 largo x 1 cm de diámetro </v>
      </c>
      <c r="C45" s="106">
        <f>PLANTILLA!C45</f>
        <v>1</v>
      </c>
      <c r="D45" s="105" t="str">
        <f>PLANTILLA!D45</f>
        <v>pza</v>
      </c>
      <c r="E45" s="104">
        <v>0.0</v>
      </c>
      <c r="F45" s="108" t="b">
        <v>0</v>
      </c>
      <c r="G45" s="108" t="b">
        <v>0</v>
      </c>
      <c r="H45" s="108" t="b">
        <v>0</v>
      </c>
      <c r="I45" s="108" t="b">
        <v>0</v>
      </c>
      <c r="J45" s="142">
        <f>((N1P5!Tot_alumnos*F45)+(N1P5!X_parejas*G45)+(N1P5!x_equipo_4* H45)+(N1P5!Grupal*I45))*E45</f>
        <v>0</v>
      </c>
    </row>
    <row r="46" ht="15.75" hidden="1" customHeight="1">
      <c r="A46" s="171" t="str">
        <f>PLANTILLA!A46</f>
        <v>Co</v>
      </c>
      <c r="B46" s="148" t="str">
        <f>PLANTILLA!B46</f>
        <v>Palito de madera redondo 30 largo x 1 cm de diámetro  </v>
      </c>
      <c r="C46" s="106">
        <f>PLANTILLA!C46</f>
        <v>1</v>
      </c>
      <c r="D46" s="105" t="str">
        <f>PLANTILLA!D46</f>
        <v>pza</v>
      </c>
      <c r="E46" s="104">
        <v>0.0</v>
      </c>
      <c r="F46" s="108" t="b">
        <v>0</v>
      </c>
      <c r="G46" s="108" t="b">
        <v>0</v>
      </c>
      <c r="H46" s="108" t="b">
        <v>0</v>
      </c>
      <c r="I46" s="108" t="b">
        <v>0</v>
      </c>
      <c r="J46" s="142">
        <f>((N1P5!Tot_alumnos*F46)+(N1P5!X_parejas*G46)+(N1P5!x_equipo_4* H46)+(N1P5!Grupal*I46))*E46</f>
        <v>0</v>
      </c>
    </row>
    <row r="47" ht="15.75" hidden="1" customHeight="1">
      <c r="A47" s="171" t="str">
        <f>PLANTILLA!A47</f>
        <v>Co</v>
      </c>
      <c r="B47" s="148" t="str">
        <f>PLANTILLA!B47</f>
        <v>Cuerda</v>
      </c>
      <c r="C47" s="106">
        <f>PLANTILLA!C47</f>
        <v>1</v>
      </c>
      <c r="D47" s="105" t="str">
        <f>PLANTILLA!D47</f>
        <v>metro</v>
      </c>
      <c r="E47" s="104">
        <v>0.0</v>
      </c>
      <c r="F47" s="108" t="b">
        <v>0</v>
      </c>
      <c r="G47" s="108" t="b">
        <v>0</v>
      </c>
      <c r="H47" s="108" t="b">
        <v>0</v>
      </c>
      <c r="I47" s="108" t="b">
        <v>0</v>
      </c>
      <c r="J47" s="142">
        <f>((N1P5!Tot_alumnos*F47)+(N1P5!X_parejas*G47)+(N1P5!x_equipo_4* H47)+(N1P5!Grupal*I47))*E47</f>
        <v>0</v>
      </c>
    </row>
    <row r="48" ht="15.75" hidden="1" customHeight="1">
      <c r="A48" s="171" t="str">
        <f>PLANTILLA!A48</f>
        <v>Co</v>
      </c>
      <c r="B48" s="148" t="str">
        <f>PLANTILLA!B48</f>
        <v>Hilo de coser</v>
      </c>
      <c r="C48" s="106">
        <f>PLANTILLA!C48</f>
        <v>1</v>
      </c>
      <c r="D48" s="105" t="str">
        <f>PLANTILLA!D48</f>
        <v>carrete</v>
      </c>
      <c r="E48" s="104">
        <v>0.0</v>
      </c>
      <c r="F48" s="108" t="b">
        <v>0</v>
      </c>
      <c r="G48" s="108" t="b">
        <v>0</v>
      </c>
      <c r="H48" s="108" t="b">
        <v>0</v>
      </c>
      <c r="I48" s="108" t="b">
        <v>0</v>
      </c>
      <c r="J48" s="142">
        <f>((N1P5!Tot_alumnos*F48)+(N1P5!X_parejas*G48)+(N1P5!x_equipo_4* H48)+(N1P5!Grupal*I48))*E48</f>
        <v>0</v>
      </c>
    </row>
    <row r="49" ht="15.75" hidden="1" customHeight="1">
      <c r="A49" s="171" t="str">
        <f>PLANTILLA!A49</f>
        <v>Co</v>
      </c>
      <c r="B49" s="148" t="str">
        <f>PLANTILLA!B49</f>
        <v>Estambre</v>
      </c>
      <c r="C49" s="106">
        <f>PLANTILLA!C49</f>
        <v>1</v>
      </c>
      <c r="D49" s="105" t="str">
        <f>PLANTILLA!D49</f>
        <v>metro</v>
      </c>
      <c r="E49" s="104">
        <v>0.0</v>
      </c>
      <c r="F49" s="108" t="b">
        <v>0</v>
      </c>
      <c r="G49" s="108" t="b">
        <v>0</v>
      </c>
      <c r="H49" s="108" t="b">
        <v>0</v>
      </c>
      <c r="I49" s="108" t="b">
        <v>0</v>
      </c>
      <c r="J49" s="142">
        <f>((N1P5!Tot_alumnos*F49)+(N1P5!X_parejas*G49)+(N1P5!x_equipo_4* H49)+(N1P5!Grupal*I49))*E49</f>
        <v>0</v>
      </c>
    </row>
    <row r="50" ht="15.75" hidden="1" customHeight="1">
      <c r="A50" s="171" t="str">
        <f>PLANTILLA!A50</f>
        <v>Co</v>
      </c>
      <c r="B50" s="148" t="str">
        <f>PLANTILLA!B50</f>
        <v>Globos de tamaño # 9</v>
      </c>
      <c r="C50" s="106">
        <f>PLANTILLA!C50</f>
        <v>1</v>
      </c>
      <c r="D50" s="105" t="str">
        <f>PLANTILLA!D50</f>
        <v>pza</v>
      </c>
      <c r="E50" s="104">
        <v>0.0</v>
      </c>
      <c r="F50" s="108" t="b">
        <v>0</v>
      </c>
      <c r="G50" s="108" t="b">
        <v>0</v>
      </c>
      <c r="H50" s="108" t="b">
        <v>0</v>
      </c>
      <c r="I50" s="108" t="b">
        <v>0</v>
      </c>
      <c r="J50" s="142">
        <f>((N1P5!Tot_alumnos*F50)+(N1P5!X_parejas*G50)+(N1P5!x_equipo_4* H50)+(N1P5!Grupal*I50))*E50</f>
        <v>0</v>
      </c>
    </row>
    <row r="51" ht="15.75" hidden="1" customHeight="1">
      <c r="A51" s="171" t="str">
        <f>PLANTILLA!A51</f>
        <v>Co</v>
      </c>
      <c r="B51" s="148" t="str">
        <f>PLANTILLA!B51</f>
        <v>Limpiapipas</v>
      </c>
      <c r="C51" s="106">
        <f>PLANTILLA!C51</f>
        <v>1</v>
      </c>
      <c r="D51" s="105" t="str">
        <f>PLANTILLA!D51</f>
        <v>pza</v>
      </c>
      <c r="E51" s="104">
        <v>0.0</v>
      </c>
      <c r="F51" s="108" t="b">
        <v>0</v>
      </c>
      <c r="G51" s="108" t="b">
        <v>0</v>
      </c>
      <c r="H51" s="108" t="b">
        <v>0</v>
      </c>
      <c r="I51" s="108" t="b">
        <v>0</v>
      </c>
      <c r="J51" s="142">
        <f>((N1P5!Tot_alumnos*F51)+(N1P5!X_parejas*G51)+(N1P5!x_equipo_4* H51)+(N1P5!Grupal*I51))*E51</f>
        <v>0</v>
      </c>
    </row>
    <row r="52" ht="15.75" hidden="1" customHeight="1">
      <c r="A52" s="171" t="str">
        <f>PLANTILLA!A52</f>
        <v>Co</v>
      </c>
      <c r="B52" s="148" t="str">
        <f>PLANTILLA!B52</f>
        <v>Barra de plastilina 180 g</v>
      </c>
      <c r="C52" s="106">
        <f>PLANTILLA!C52</f>
        <v>1</v>
      </c>
      <c r="D52" s="105" t="str">
        <f>PLANTILLA!D52</f>
        <v>pza</v>
      </c>
      <c r="E52" s="104">
        <v>0.0</v>
      </c>
      <c r="F52" s="108" t="b">
        <v>0</v>
      </c>
      <c r="G52" s="108" t="b">
        <v>0</v>
      </c>
      <c r="H52" s="108" t="b">
        <v>0</v>
      </c>
      <c r="I52" s="108" t="b">
        <v>0</v>
      </c>
      <c r="J52" s="142">
        <f>((N1P5!Tot_alumnos*F52)+(N1P5!X_parejas*G52)+(N1P5!x_equipo_4* H52)+(N1P5!Grupal*I52))*E52</f>
        <v>0</v>
      </c>
    </row>
    <row r="53" ht="15.75" hidden="1" customHeight="1">
      <c r="A53" s="171" t="str">
        <f>PLANTILLA!A53</f>
        <v>Co</v>
      </c>
      <c r="B53" s="148" t="str">
        <f>PLANTILLA!B53</f>
        <v>Paquete de 10 barritas de plastilina de colores</v>
      </c>
      <c r="C53" s="106">
        <f>PLANTILLA!C53</f>
        <v>1</v>
      </c>
      <c r="D53" s="105" t="str">
        <f>PLANTILLA!D53</f>
        <v>pza</v>
      </c>
      <c r="E53" s="104">
        <v>0.0</v>
      </c>
      <c r="F53" s="108" t="b">
        <v>0</v>
      </c>
      <c r="G53" s="108" t="b">
        <v>0</v>
      </c>
      <c r="H53" s="108" t="b">
        <v>0</v>
      </c>
      <c r="I53" s="108" t="b">
        <v>0</v>
      </c>
      <c r="J53" s="142">
        <f>((N1P5!Tot_alumnos*F53)+(N1P5!X_parejas*G53)+(N1P5!x_equipo_4* H53)+(N1P5!Grupal*I53))*E53</f>
        <v>0</v>
      </c>
    </row>
    <row r="54" ht="15.75" hidden="1" customHeight="1">
      <c r="A54" s="171" t="str">
        <f>PLANTILLA!A54</f>
        <v>Co</v>
      </c>
      <c r="B54" s="148" t="str">
        <f>PLANTILLA!B54</f>
        <v>Fomi moldeable</v>
      </c>
      <c r="C54" s="106">
        <f>PLANTILLA!C54</f>
        <v>1</v>
      </c>
      <c r="D54" s="105" t="str">
        <f>PLANTILLA!D54</f>
        <v>bolsa</v>
      </c>
      <c r="E54" s="104">
        <v>0.0</v>
      </c>
      <c r="F54" s="108" t="b">
        <v>0</v>
      </c>
      <c r="G54" s="108" t="b">
        <v>0</v>
      </c>
      <c r="H54" s="108" t="b">
        <v>0</v>
      </c>
      <c r="I54" s="108" t="b">
        <v>0</v>
      </c>
      <c r="J54" s="142">
        <f>((N1P5!Tot_alumnos*F54)+(N1P5!X_parejas*G54)+(N1P5!x_equipo_4* H54)+(N1P5!Grupal*I54))*E54</f>
        <v>0</v>
      </c>
    </row>
    <row r="55" ht="15.75" hidden="1" customHeight="1">
      <c r="A55" s="171" t="str">
        <f>PLANTILLA!A55</f>
        <v>Co</v>
      </c>
      <c r="B55" s="148" t="str">
        <f>PLANTILLA!B55</f>
        <v>Pasta para modelar</v>
      </c>
      <c r="C55" s="106">
        <f>PLANTILLA!C55</f>
        <v>1</v>
      </c>
      <c r="D55" s="105" t="str">
        <f>PLANTILLA!D55</f>
        <v>pza</v>
      </c>
      <c r="E55" s="104">
        <v>0.0</v>
      </c>
      <c r="F55" s="108" t="b">
        <v>0</v>
      </c>
      <c r="G55" s="108" t="b">
        <v>0</v>
      </c>
      <c r="H55" s="108" t="b">
        <v>0</v>
      </c>
      <c r="I55" s="108" t="b">
        <v>0</v>
      </c>
      <c r="J55" s="142">
        <f>((N1P5!Tot_alumnos*F55)+(N1P5!X_parejas*G55)+(N1P5!x_equipo_4* H55)+(N1P5!Grupal*I55))*E55</f>
        <v>0</v>
      </c>
    </row>
    <row r="56" ht="15.75" hidden="1" customHeight="1">
      <c r="A56" s="171" t="str">
        <f>PLANTILLA!A56</f>
        <v>Co</v>
      </c>
      <c r="B56" s="148" t="str">
        <f>PLANTILLA!B56</f>
        <v>Silicón frío (bote de 250 ml)</v>
      </c>
      <c r="C56" s="106">
        <f>PLANTILLA!C56</f>
        <v>1</v>
      </c>
      <c r="D56" s="105" t="str">
        <f>PLANTILLA!D56</f>
        <v>pza</v>
      </c>
      <c r="E56" s="104">
        <v>0.0</v>
      </c>
      <c r="F56" s="108" t="b">
        <v>0</v>
      </c>
      <c r="G56" s="108" t="b">
        <v>0</v>
      </c>
      <c r="H56" s="108" t="b">
        <v>0</v>
      </c>
      <c r="I56" s="108" t="b">
        <v>0</v>
      </c>
      <c r="J56" s="142">
        <f>((N1P5!Tot_alumnos*F56)+(N1P5!X_parejas*G56)+(N1P5!x_equipo_4* H56)+(N1P5!Grupal*I56))*E56</f>
        <v>0</v>
      </c>
    </row>
    <row r="57" ht="15.75" customHeight="1">
      <c r="A57" s="171" t="str">
        <f>PLANTILLA!A57</f>
        <v>Co</v>
      </c>
      <c r="B57" s="148" t="str">
        <f>PLANTILLA!B57</f>
        <v>Barra de silicón (tubito del diámetro de la pistola de silicón)</v>
      </c>
      <c r="C57" s="106">
        <f>PLANTILLA!C57</f>
        <v>1</v>
      </c>
      <c r="D57" s="105" t="str">
        <f>PLANTILLA!D57</f>
        <v>pza</v>
      </c>
      <c r="E57" s="104">
        <v>1.0</v>
      </c>
      <c r="F57" s="108" t="b">
        <v>0</v>
      </c>
      <c r="G57" s="108" t="b">
        <v>0</v>
      </c>
      <c r="H57" s="108" t="b">
        <v>0</v>
      </c>
      <c r="I57" s="108" t="b">
        <v>1</v>
      </c>
      <c r="J57" s="142">
        <f>((N1P5!Tot_alumnos*F57)+(N1P5!X_parejas*G57)+(N1P5!x_equipo_4* H57)+(N1P5!Grupal*I57))*E57</f>
        <v>1</v>
      </c>
    </row>
    <row r="58" ht="15.75" hidden="1" customHeight="1">
      <c r="A58" s="171" t="str">
        <f>PLANTILLA!A58</f>
        <v>Co</v>
      </c>
      <c r="B58" s="148" t="str">
        <f>PLANTILLA!B58</f>
        <v>Pegamento blanco (Resistol) bote de 250 ml</v>
      </c>
      <c r="C58" s="106">
        <f>PLANTILLA!C58</f>
        <v>1</v>
      </c>
      <c r="D58" s="105" t="str">
        <f>PLANTILLA!D58</f>
        <v>pza</v>
      </c>
      <c r="E58" s="104">
        <v>0.0</v>
      </c>
      <c r="F58" s="108" t="b">
        <v>0</v>
      </c>
      <c r="G58" s="108" t="b">
        <v>0</v>
      </c>
      <c r="H58" s="108" t="b">
        <v>0</v>
      </c>
      <c r="I58" s="108" t="b">
        <v>0</v>
      </c>
      <c r="J58" s="142">
        <f>((N1P5!Tot_alumnos*F58)+(N1P5!X_parejas*G58)+(N1P5!x_equipo_4* H58)+(N1P5!Grupal*I58))*E58</f>
        <v>0</v>
      </c>
    </row>
    <row r="59" ht="15.75" customHeight="1">
      <c r="A59" s="171" t="str">
        <f>PLANTILLA!A59</f>
        <v>Co</v>
      </c>
      <c r="B59" s="148" t="str">
        <f>PLANTILLA!B59</f>
        <v>Cinta adhesiva (masking tape 110 o cinta azul de pintor) 12 mm ancho x 50 m o similar</v>
      </c>
      <c r="C59" s="106">
        <f>PLANTILLA!C59</f>
        <v>1</v>
      </c>
      <c r="D59" s="105" t="str">
        <f>PLANTILLA!D59</f>
        <v>pza</v>
      </c>
      <c r="E59" s="104">
        <v>1.0</v>
      </c>
      <c r="F59" s="108" t="b">
        <v>0</v>
      </c>
      <c r="G59" s="108" t="b">
        <v>0</v>
      </c>
      <c r="H59" s="108" t="b">
        <v>0</v>
      </c>
      <c r="I59" s="108" t="b">
        <v>1</v>
      </c>
      <c r="J59" s="142">
        <f>((N1P5!Tot_alumnos*F59)+(N1P5!X_parejas*G59)+(N1P5!x_equipo_4* H59)+(N1P5!Grupal*I59))*E59</f>
        <v>1</v>
      </c>
    </row>
    <row r="60" ht="15.75" customHeight="1">
      <c r="A60" s="171" t="str">
        <f>PLANTILLA!A60</f>
        <v>Co</v>
      </c>
      <c r="B60" s="148" t="str">
        <f>PLANTILLA!B60</f>
        <v>Cinta adhesiva transparente (diurex) 18 mm ancho x 33 m o similar</v>
      </c>
      <c r="C60" s="106">
        <f>PLANTILLA!C60</f>
        <v>1</v>
      </c>
      <c r="D60" s="105" t="str">
        <f>PLANTILLA!D60</f>
        <v>pza</v>
      </c>
      <c r="E60" s="104">
        <v>1.0</v>
      </c>
      <c r="F60" s="108" t="b">
        <v>0</v>
      </c>
      <c r="G60" s="108" t="b">
        <v>0</v>
      </c>
      <c r="H60" s="108" t="b">
        <v>0</v>
      </c>
      <c r="I60" s="108" t="b">
        <v>1</v>
      </c>
      <c r="J60" s="142">
        <f>((N1P5!Tot_alumnos*F60)+(N1P5!X_parejas*G60)+(N1P5!x_equipo_4* H60)+(N1P5!Grupal*I60))*E60</f>
        <v>1</v>
      </c>
    </row>
    <row r="61" ht="15.75" hidden="1" customHeight="1">
      <c r="A61" s="171" t="str">
        <f>PLANTILLA!A61</f>
        <v>Co</v>
      </c>
      <c r="B61" s="148" t="str">
        <f>PLANTILLA!B61</f>
        <v>Liga grande #18 (8 cm largo aproximadamente)</v>
      </c>
      <c r="C61" s="106">
        <f>PLANTILLA!C61</f>
        <v>1</v>
      </c>
      <c r="D61" s="105" t="str">
        <f>PLANTILLA!D61</f>
        <v>pza</v>
      </c>
      <c r="E61" s="104">
        <v>0.0</v>
      </c>
      <c r="F61" s="108" t="b">
        <v>0</v>
      </c>
      <c r="G61" s="108" t="b">
        <v>0</v>
      </c>
      <c r="H61" s="108" t="b">
        <v>0</v>
      </c>
      <c r="I61" s="108" t="b">
        <v>0</v>
      </c>
      <c r="J61" s="142">
        <f>((N1P5!Tot_alumnos*F61)+(N1P5!X_parejas*G61)+(N1P5!x_equipo_4* H61)+(N1P5!Grupal*I61))*E61</f>
        <v>0</v>
      </c>
    </row>
    <row r="62" ht="15.75" hidden="1" customHeight="1">
      <c r="A62" s="171" t="str">
        <f>PLANTILLA!A62</f>
        <v>Co</v>
      </c>
      <c r="B62" s="148" t="str">
        <f>PLANTILLA!B62</f>
        <v>Caja de 100 clips</v>
      </c>
      <c r="C62" s="106">
        <f>PLANTILLA!C62</f>
        <v>1</v>
      </c>
      <c r="D62" s="105" t="str">
        <f>PLANTILLA!D62</f>
        <v>pza</v>
      </c>
      <c r="E62" s="104">
        <v>0.0</v>
      </c>
      <c r="F62" s="108" t="b">
        <v>0</v>
      </c>
      <c r="G62" s="108" t="b">
        <v>0</v>
      </c>
      <c r="H62" s="108" t="b">
        <v>0</v>
      </c>
      <c r="I62" s="108" t="b">
        <v>0</v>
      </c>
      <c r="J62" s="142">
        <f>((N1P5!Tot_alumnos*F62)+(N1P5!X_parejas*G62)+(N1P5!x_equipo_4* H62)+(N1P5!Grupal*I62))*E62</f>
        <v>0</v>
      </c>
    </row>
    <row r="63" ht="15.75" hidden="1" customHeight="1">
      <c r="A63" s="171" t="str">
        <f>PLANTILLA!A63</f>
        <v>Co</v>
      </c>
      <c r="B63" s="148" t="str">
        <f>PLANTILLA!B63</f>
        <v>Caja de 100 chinchetas</v>
      </c>
      <c r="C63" s="106">
        <f>PLANTILLA!C63</f>
        <v>1</v>
      </c>
      <c r="D63" s="105" t="str">
        <f>PLANTILLA!D63</f>
        <v>pza</v>
      </c>
      <c r="E63" s="104">
        <v>0.0</v>
      </c>
      <c r="F63" s="108" t="b">
        <v>0</v>
      </c>
      <c r="G63" s="108" t="b">
        <v>0</v>
      </c>
      <c r="H63" s="108" t="b">
        <v>0</v>
      </c>
      <c r="I63" s="108" t="b">
        <v>0</v>
      </c>
      <c r="J63" s="142">
        <f>((N1P5!Tot_alumnos*F63)+(N1P5!X_parejas*G63)+(N1P5!x_equipo_4* H63)+(N1P5!Grupal*I63))*E63</f>
        <v>0</v>
      </c>
    </row>
    <row r="64" ht="15.75" hidden="1" customHeight="1">
      <c r="A64" s="171" t="str">
        <f>PLANTILLA!A64</f>
        <v>Co</v>
      </c>
      <c r="B64" s="148" t="str">
        <f>PLANTILLA!B64</f>
        <v>Caja de 12 crayolas de diferentes colores</v>
      </c>
      <c r="C64" s="106">
        <f>PLANTILLA!C64</f>
        <v>1</v>
      </c>
      <c r="D64" s="105" t="str">
        <f>PLANTILLA!D64</f>
        <v>pza</v>
      </c>
      <c r="E64" s="104">
        <v>0.0</v>
      </c>
      <c r="F64" s="108" t="b">
        <v>0</v>
      </c>
      <c r="G64" s="108" t="b">
        <v>0</v>
      </c>
      <c r="H64" s="108" t="b">
        <v>0</v>
      </c>
      <c r="I64" s="108" t="b">
        <v>0</v>
      </c>
      <c r="J64" s="142">
        <f>((N1P5!Tot_alumnos*F64)+(N1P5!X_parejas*G64)+(N1P5!x_equipo_4* H64)+(N1P5!Grupal*I64))*E64</f>
        <v>0</v>
      </c>
    </row>
    <row r="65" ht="15.75" hidden="1" customHeight="1">
      <c r="A65" s="171" t="str">
        <f>PLANTILLA!A65</f>
        <v>Co</v>
      </c>
      <c r="B65" s="148" t="str">
        <f>PLANTILLA!B65</f>
        <v>Paquete de pinturas acrílicas 20 ml (blanco, negro, rojo, azul, amarillo)</v>
      </c>
      <c r="C65" s="106">
        <f>PLANTILLA!C65</f>
        <v>1</v>
      </c>
      <c r="D65" s="105" t="str">
        <f>PLANTILLA!D65</f>
        <v>pza</v>
      </c>
      <c r="E65" s="104">
        <v>0.0</v>
      </c>
      <c r="F65" s="108" t="b">
        <v>0</v>
      </c>
      <c r="G65" s="108" t="b">
        <v>0</v>
      </c>
      <c r="H65" s="108" t="b">
        <v>0</v>
      </c>
      <c r="I65" s="108" t="b">
        <v>0</v>
      </c>
      <c r="J65" s="142">
        <f>((N1P5!Tot_alumnos*F65)+(N1P5!X_parejas*G65)+(N1P5!x_equipo_4* H65)+(N1P5!Grupal*I65))*E65</f>
        <v>0</v>
      </c>
    </row>
    <row r="66" ht="15.75" hidden="1" customHeight="1">
      <c r="A66" s="171" t="str">
        <f>PLANTILLA!A66</f>
        <v>Co</v>
      </c>
      <c r="B66" s="148" t="str">
        <f>PLANTILLA!B66</f>
        <v>Led de color blanco</v>
      </c>
      <c r="C66" s="106">
        <f>PLANTILLA!C66</f>
        <v>1</v>
      </c>
      <c r="D66" s="105" t="str">
        <f>PLANTILLA!D66</f>
        <v>pza</v>
      </c>
      <c r="E66" s="104">
        <v>0.0</v>
      </c>
      <c r="F66" s="108" t="b">
        <v>0</v>
      </c>
      <c r="G66" s="108" t="b">
        <v>0</v>
      </c>
      <c r="H66" s="108" t="b">
        <v>0</v>
      </c>
      <c r="I66" s="108" t="b">
        <v>0</v>
      </c>
      <c r="J66" s="142">
        <f>((N1P5!Tot_alumnos*F66)+(N1P5!X_parejas*G66)+(N1P5!x_equipo_4* H66)+(N1P5!Grupal*I66))*E66</f>
        <v>0</v>
      </c>
    </row>
    <row r="67" ht="15.75" customHeight="1">
      <c r="A67" s="171" t="str">
        <f>PLANTILLA!A67</f>
        <v>Co</v>
      </c>
      <c r="B67" s="148" t="str">
        <f>PLANTILLA!B67</f>
        <v>Led de color verde</v>
      </c>
      <c r="C67" s="106">
        <f>PLANTILLA!C67</f>
        <v>1</v>
      </c>
      <c r="D67" s="105" t="str">
        <f>PLANTILLA!D67</f>
        <v>pza</v>
      </c>
      <c r="E67" s="104">
        <v>2.0</v>
      </c>
      <c r="F67" s="108" t="b">
        <v>0</v>
      </c>
      <c r="G67" s="108" t="b">
        <v>0</v>
      </c>
      <c r="H67" s="108" t="b">
        <v>1</v>
      </c>
      <c r="I67" s="108" t="b">
        <v>0</v>
      </c>
      <c r="J67" s="142">
        <f>((N1P5!Tot_alumnos*F67)+(N1P5!X_parejas*G67)+(N1P5!x_equipo_4* H67)+(N1P5!Grupal*I67))*E67</f>
        <v>4</v>
      </c>
    </row>
    <row r="68" ht="15.75" customHeight="1">
      <c r="A68" s="171" t="str">
        <f>PLANTILLA!A68</f>
        <v>Co</v>
      </c>
      <c r="B68" s="148" t="str">
        <f>PLANTILLA!B68</f>
        <v>Led de color amarillo (ámbar)</v>
      </c>
      <c r="C68" s="106">
        <f>PLANTILLA!C68</f>
        <v>1</v>
      </c>
      <c r="D68" s="105" t="str">
        <f>PLANTILLA!D68</f>
        <v>pza</v>
      </c>
      <c r="E68" s="104">
        <v>2.0</v>
      </c>
      <c r="F68" s="108" t="b">
        <v>0</v>
      </c>
      <c r="G68" s="108" t="b">
        <v>0</v>
      </c>
      <c r="H68" s="108" t="b">
        <v>1</v>
      </c>
      <c r="I68" s="108" t="b">
        <v>0</v>
      </c>
      <c r="J68" s="142">
        <f>((N1P5!Tot_alumnos*F68)+(N1P5!X_parejas*G68)+(N1P5!x_equipo_4* H68)+(N1P5!Grupal*I68))*E68</f>
        <v>4</v>
      </c>
    </row>
    <row r="69" ht="15.75" customHeight="1">
      <c r="A69" s="171" t="str">
        <f>PLANTILLA!A69</f>
        <v>Co</v>
      </c>
      <c r="B69" s="148" t="str">
        <f>PLANTILLA!B69</f>
        <v>Led de color rojo</v>
      </c>
      <c r="C69" s="106">
        <f>PLANTILLA!C69</f>
        <v>1</v>
      </c>
      <c r="D69" s="105" t="str">
        <f>PLANTILLA!D69</f>
        <v>pza</v>
      </c>
      <c r="E69" s="104">
        <v>2.0</v>
      </c>
      <c r="F69" s="108" t="b">
        <v>0</v>
      </c>
      <c r="G69" s="108" t="b">
        <v>0</v>
      </c>
      <c r="H69" s="108" t="b">
        <v>1</v>
      </c>
      <c r="I69" s="108" t="b">
        <v>0</v>
      </c>
      <c r="J69" s="142">
        <f>((N1P5!Tot_alumnos*F69)+(N1P5!X_parejas*G69)+(N1P5!x_equipo_4* H69)+(N1P5!Grupal*I69))*E69</f>
        <v>4</v>
      </c>
    </row>
    <row r="70" ht="15.75" customHeight="1">
      <c r="A70" s="171" t="str">
        <f>PLANTILLA!A70</f>
        <v>Co</v>
      </c>
      <c r="B70" s="148" t="str">
        <f>PLANTILLA!B70</f>
        <v>Resistencia de 330 ohms </v>
      </c>
      <c r="C70" s="106">
        <f>PLANTILLA!C70</f>
        <v>1</v>
      </c>
      <c r="D70" s="105" t="str">
        <f>PLANTILLA!D70</f>
        <v>pza</v>
      </c>
      <c r="E70" s="104">
        <v>4.0</v>
      </c>
      <c r="F70" s="108" t="b">
        <v>0</v>
      </c>
      <c r="G70" s="108" t="b">
        <v>0</v>
      </c>
      <c r="H70" s="108" t="b">
        <v>1</v>
      </c>
      <c r="I70" s="108" t="b">
        <v>0</v>
      </c>
      <c r="J70" s="142">
        <f>((N1P5!Tot_alumnos*F70)+(N1P5!X_parejas*G70)+(N1P5!x_equipo_4* H70)+(N1P5!Grupal*I70))*E70</f>
        <v>8</v>
      </c>
    </row>
    <row r="71" ht="15.75" hidden="1" customHeight="1">
      <c r="A71" s="171" t="str">
        <f>PLANTILLA!A71</f>
        <v>Co</v>
      </c>
      <c r="B71" s="148" t="str">
        <f>PLANTILLA!B71</f>
        <v>Resistencia de 1K ohms</v>
      </c>
      <c r="C71" s="106">
        <f>PLANTILLA!C71</f>
        <v>1</v>
      </c>
      <c r="D71" s="105" t="str">
        <f>PLANTILLA!D71</f>
        <v>pza</v>
      </c>
      <c r="E71" s="104">
        <v>0.0</v>
      </c>
      <c r="F71" s="108" t="b">
        <v>0</v>
      </c>
      <c r="G71" s="108" t="b">
        <v>0</v>
      </c>
      <c r="H71" s="108" t="b">
        <v>0</v>
      </c>
      <c r="I71" s="108" t="b">
        <v>0</v>
      </c>
      <c r="J71" s="142">
        <f>((N1P5!Tot_alumnos*F71)+(N1P5!X_parejas*G71)+(N1P5!x_equipo_4* H71)+(N1P5!Grupal*I71))*E71</f>
        <v>0</v>
      </c>
    </row>
    <row r="72" ht="15.75" hidden="1" customHeight="1">
      <c r="A72" s="171" t="str">
        <f>PLANTILLA!A72</f>
        <v>Co</v>
      </c>
      <c r="B72" s="148" t="str">
        <f>PLANTILLA!B72</f>
        <v>Batería AAA alcalinas de 1.5 V (no recargables)</v>
      </c>
      <c r="C72" s="106">
        <f>PLANTILLA!C72</f>
        <v>1</v>
      </c>
      <c r="D72" s="105" t="str">
        <f>PLANTILLA!D72</f>
        <v>pza</v>
      </c>
      <c r="E72" s="104">
        <v>0.0</v>
      </c>
      <c r="F72" s="108" t="b">
        <v>0</v>
      </c>
      <c r="G72" s="108" t="b">
        <v>0</v>
      </c>
      <c r="H72" s="108" t="b">
        <v>0</v>
      </c>
      <c r="I72" s="108" t="b">
        <v>0</v>
      </c>
      <c r="J72" s="142">
        <f>((N1P5!Tot_alumnos*F72)+(N1P5!X_parejas*G72)+(N1P5!x_equipo_4* H72)+(N1P5!Grupal*I72))*E72</f>
        <v>0</v>
      </c>
    </row>
    <row r="73" ht="15.75" hidden="1" customHeight="1">
      <c r="A73" s="171" t="str">
        <f>PLANTILLA!A73</f>
        <v>Co</v>
      </c>
      <c r="B73" s="148" t="str">
        <f>PLANTILLA!B73</f>
        <v>Cinta de aislar color negro </v>
      </c>
      <c r="C73" s="106">
        <f>PLANTILLA!C73</f>
        <v>1</v>
      </c>
      <c r="D73" s="105" t="str">
        <f>PLANTILLA!D73</f>
        <v>rollo</v>
      </c>
      <c r="E73" s="104">
        <v>0.0</v>
      </c>
      <c r="F73" s="108" t="b">
        <v>0</v>
      </c>
      <c r="G73" s="108" t="b">
        <v>0</v>
      </c>
      <c r="H73" s="108" t="b">
        <v>0</v>
      </c>
      <c r="I73" s="108" t="b">
        <v>0</v>
      </c>
      <c r="J73" s="142">
        <f>((N1P5!Tot_alumnos*F73)+(N1P5!X_parejas*G73)+(N1P5!x_equipo_4* H73)+(N1P5!Grupal*I73))*E73</f>
        <v>0</v>
      </c>
    </row>
    <row r="74" ht="15.75" hidden="1" customHeight="1">
      <c r="A74" s="171" t="str">
        <f>PLANTILLA!A74</f>
        <v>Co</v>
      </c>
      <c r="B74" s="148" t="str">
        <f>PLANTILLA!B74</f>
        <v>Cinta de aislar color rojo </v>
      </c>
      <c r="C74" s="106">
        <f>PLANTILLA!C74</f>
        <v>1</v>
      </c>
      <c r="D74" s="105" t="str">
        <f>PLANTILLA!D74</f>
        <v>rollo</v>
      </c>
      <c r="E74" s="104">
        <v>0.0</v>
      </c>
      <c r="F74" s="108" t="b">
        <v>0</v>
      </c>
      <c r="G74" s="108" t="b">
        <v>0</v>
      </c>
      <c r="H74" s="108" t="b">
        <v>0</v>
      </c>
      <c r="I74" s="108" t="b">
        <v>0</v>
      </c>
      <c r="J74" s="142">
        <f>((N1P5!Tot_alumnos*F74)+(N1P5!X_parejas*G74)+(N1P5!x_equipo_4* H74)+(N1P5!Grupal*I74))*E74</f>
        <v>0</v>
      </c>
    </row>
    <row r="75" ht="15.75" hidden="1" customHeight="1">
      <c r="A75" s="171" t="str">
        <f>PLANTILLA!A75</f>
        <v>Co</v>
      </c>
      <c r="B75" s="148" t="str">
        <f>PLANTILLA!B75</f>
        <v>Cubrebocas industrial N95 o similar</v>
      </c>
      <c r="C75" s="106">
        <f>PLANTILLA!C75</f>
        <v>1</v>
      </c>
      <c r="D75" s="105" t="str">
        <f>PLANTILLA!D75</f>
        <v>pza</v>
      </c>
      <c r="E75" s="104">
        <v>0.0</v>
      </c>
      <c r="F75" s="108" t="b">
        <v>1</v>
      </c>
      <c r="G75" s="108" t="b">
        <v>0</v>
      </c>
      <c r="H75" s="108" t="b">
        <v>0</v>
      </c>
      <c r="I75" s="108" t="b">
        <v>0</v>
      </c>
      <c r="J75" s="142">
        <f>((N1P5!Tot_alumnos*F75)+(N1P5!X_parejas*G75)+(N1P5!x_equipo_4* H75)+(N1P5!Grupal*I75))*E75</f>
        <v>0</v>
      </c>
    </row>
    <row r="76" ht="15.75" customHeight="1">
      <c r="A76" s="171" t="str">
        <f>PLANTILLA!A76</f>
        <v>Co</v>
      </c>
      <c r="B76" s="148" t="str">
        <f>PLANTILLA!B76</f>
        <v>Filamento PLA 1 kg diámetro 1.75 mm</v>
      </c>
      <c r="C76" s="106">
        <f>PLANTILLA!C76</f>
        <v>1</v>
      </c>
      <c r="D76" s="105" t="str">
        <f>PLANTILLA!D76</f>
        <v>rollo</v>
      </c>
      <c r="E76" s="104">
        <v>1.0</v>
      </c>
      <c r="F76" s="108" t="b">
        <v>0</v>
      </c>
      <c r="G76" s="108" t="b">
        <v>0</v>
      </c>
      <c r="H76" s="108" t="b">
        <v>0</v>
      </c>
      <c r="I76" s="108" t="b">
        <v>1</v>
      </c>
      <c r="J76" s="142">
        <f>((N1P5!Tot_alumnos*F76)+(N1P5!X_parejas*G76)+(N1P5!x_equipo_4* H76)+(N1P5!Grupal*I76))*E76</f>
        <v>1</v>
      </c>
    </row>
    <row r="77" ht="15.75" hidden="1" customHeight="1">
      <c r="A77" s="171" t="str">
        <f>PLANTILLA!A77</f>
        <v/>
      </c>
      <c r="B77" s="148" t="str">
        <f>PLANTILLA!B77</f>
        <v/>
      </c>
      <c r="C77" s="106" t="str">
        <f>PLANTILLA!C77</f>
        <v/>
      </c>
      <c r="D77" s="105" t="str">
        <f>PLANTILLA!D77</f>
        <v/>
      </c>
      <c r="E77" s="153">
        <v>0.0</v>
      </c>
      <c r="F77" s="146" t="b">
        <v>0</v>
      </c>
      <c r="G77" s="146" t="b">
        <v>0</v>
      </c>
      <c r="H77" s="146" t="b">
        <v>0</v>
      </c>
      <c r="I77" s="146" t="b">
        <v>0</v>
      </c>
      <c r="J77" s="155">
        <f>((N1P5!Tot_alumnos*F77)+(N1P5!X_parejas*G77)+(N1P5!x_equipo_4* H77)+(N1P5!Grupal*I77))*E77</f>
        <v>0</v>
      </c>
      <c r="K77" s="154"/>
    </row>
    <row r="78" ht="15.75" hidden="1" customHeight="1">
      <c r="A78" s="171" t="str">
        <f>PLANTILLA!A78</f>
        <v/>
      </c>
      <c r="B78" s="171" t="str">
        <f>PLANTILLA!B78</f>
        <v>MATERIALES REÚSO</v>
      </c>
      <c r="C78" s="106" t="str">
        <f>PLANTILLA!C78</f>
        <v/>
      </c>
      <c r="D78" s="105" t="str">
        <f>PLANTILLA!D78</f>
        <v/>
      </c>
      <c r="E78" s="153">
        <v>1.0</v>
      </c>
      <c r="F78" s="146" t="b">
        <v>0</v>
      </c>
      <c r="G78" s="146" t="b">
        <v>0</v>
      </c>
      <c r="H78" s="146" t="b">
        <v>0</v>
      </c>
      <c r="I78" s="146" t="b">
        <v>0</v>
      </c>
      <c r="J78" s="155">
        <f>((N1P5!Tot_alumnos*F78)+(N1P5!X_parejas*G78)+(N1P5!x_equipo_4* H78)+(N1P5!Grupal*I78))*E78</f>
        <v>0</v>
      </c>
      <c r="K78" s="154"/>
    </row>
    <row r="79" ht="15.75" hidden="1" customHeight="1">
      <c r="A79" s="171" t="str">
        <f>PLANTILLA!A79</f>
        <v>Re</v>
      </c>
      <c r="B79" s="148" t="str">
        <f>PLANTILLA!B79</f>
        <v>Cartón de 3 mm de espesor de 30 x 30 cm</v>
      </c>
      <c r="C79" s="106">
        <f>PLANTILLA!C79</f>
        <v>1</v>
      </c>
      <c r="D79" s="105" t="str">
        <f>PLANTILLA!D79</f>
        <v>pza</v>
      </c>
      <c r="E79" s="104">
        <v>0.0</v>
      </c>
      <c r="F79" s="108" t="b">
        <v>0</v>
      </c>
      <c r="G79" s="108" t="b">
        <v>0</v>
      </c>
      <c r="H79" s="108" t="b">
        <v>0</v>
      </c>
      <c r="I79" s="108" t="b">
        <v>0</v>
      </c>
      <c r="J79" s="142">
        <f>((N1P5!Tot_alumnos*F79)+(N1P5!X_parejas*G79)+(N1P5!x_equipo_4* H79)+(N1P5!Grupal*I79))*E79</f>
        <v>0</v>
      </c>
    </row>
    <row r="80" ht="15.75" hidden="1" customHeight="1">
      <c r="A80" s="171" t="str">
        <f>PLANTILLA!A80</f>
        <v>Re</v>
      </c>
      <c r="B80" s="148" t="str">
        <f>PLANTILLA!B80</f>
        <v>Hojas de papel tamaño carta con un lado limpio</v>
      </c>
      <c r="C80" s="106">
        <f>PLANTILLA!C80</f>
        <v>1</v>
      </c>
      <c r="D80" s="105" t="str">
        <f>PLANTILLA!D80</f>
        <v>hoja</v>
      </c>
      <c r="E80" s="104">
        <v>0.0</v>
      </c>
      <c r="F80" s="108" t="b">
        <v>0</v>
      </c>
      <c r="G80" s="108" t="b">
        <v>0</v>
      </c>
      <c r="H80" s="108" t="b">
        <v>0</v>
      </c>
      <c r="I80" s="108" t="b">
        <v>0</v>
      </c>
      <c r="J80" s="142">
        <f>((N1P5!Tot_alumnos*F80)+(N1P5!X_parejas*G80)+(N1P5!x_equipo_4* H80)+(N1P5!Grupal*I80))*E80</f>
        <v>0</v>
      </c>
    </row>
    <row r="81" ht="15.75" hidden="1" customHeight="1">
      <c r="A81" s="171" t="str">
        <f>PLANTILLA!A81</f>
        <v>Re</v>
      </c>
      <c r="B81" s="148" t="str">
        <f>PLANTILLA!B81</f>
        <v>Bolsa de plástico</v>
      </c>
      <c r="C81" s="106">
        <f>PLANTILLA!C81</f>
        <v>1</v>
      </c>
      <c r="D81" s="105" t="str">
        <f>PLANTILLA!D81</f>
        <v>pza</v>
      </c>
      <c r="E81" s="104">
        <v>0.0</v>
      </c>
      <c r="F81" s="108" t="b">
        <v>0</v>
      </c>
      <c r="G81" s="108" t="b">
        <v>0</v>
      </c>
      <c r="H81" s="108" t="b">
        <v>0</v>
      </c>
      <c r="I81" s="108" t="b">
        <v>0</v>
      </c>
      <c r="J81" s="142">
        <f>((N1P5!Tot_alumnos*F81)+(N1P5!X_parejas*G81)+(N1P5!x_equipo_4* H81)+(N1P5!Grupal*I81))*E81</f>
        <v>0</v>
      </c>
    </row>
    <row r="82" ht="15.75" hidden="1" customHeight="1">
      <c r="A82" s="171" t="str">
        <f>PLANTILLA!A82</f>
        <v>Re</v>
      </c>
      <c r="B82" s="148" t="str">
        <f>PLANTILLA!B82</f>
        <v>Botella de PET de 250 ml</v>
      </c>
      <c r="C82" s="106">
        <f>PLANTILLA!C82</f>
        <v>1</v>
      </c>
      <c r="D82" s="105" t="str">
        <f>PLANTILLA!D82</f>
        <v>pza</v>
      </c>
      <c r="E82" s="104">
        <v>0.0</v>
      </c>
      <c r="F82" s="108" t="b">
        <v>0</v>
      </c>
      <c r="G82" s="108" t="b">
        <v>0</v>
      </c>
      <c r="H82" s="108" t="b">
        <v>0</v>
      </c>
      <c r="I82" s="108" t="b">
        <v>0</v>
      </c>
      <c r="J82" s="142">
        <f>((N1P5!Tot_alumnos*F82)+(N1P5!X_parejas*G82)+(N1P5!x_equipo_4* H82)+(N1P5!Grupal*I82))*E82</f>
        <v>0</v>
      </c>
    </row>
    <row r="83" ht="15.75" hidden="1" customHeight="1">
      <c r="A83" s="171" t="str">
        <f>PLANTILLA!A83</f>
        <v>Re</v>
      </c>
      <c r="B83" s="148" t="str">
        <f>PLANTILLA!B83</f>
        <v>Botella de PET de 600 ml</v>
      </c>
      <c r="C83" s="106">
        <f>PLANTILLA!C83</f>
        <v>1</v>
      </c>
      <c r="D83" s="105" t="str">
        <f>PLANTILLA!D83</f>
        <v>pza</v>
      </c>
      <c r="E83" s="104">
        <v>0.0</v>
      </c>
      <c r="F83" s="108" t="b">
        <v>0</v>
      </c>
      <c r="G83" s="108" t="b">
        <v>0</v>
      </c>
      <c r="H83" s="108" t="b">
        <v>0</v>
      </c>
      <c r="I83" s="108" t="b">
        <v>0</v>
      </c>
      <c r="J83" s="142">
        <f>((N1P5!Tot_alumnos*F83)+(N1P5!X_parejas*G83)+(N1P5!x_equipo_4* H83)+(N1P5!Grupal*I83))*E83</f>
        <v>0</v>
      </c>
    </row>
    <row r="84" ht="15.75" hidden="1" customHeight="1">
      <c r="A84" s="171" t="str">
        <f>PLANTILLA!A84</f>
        <v>Re</v>
      </c>
      <c r="B84" s="148" t="str">
        <f>PLANTILLA!B84</f>
        <v>Botella de PET de 1 l</v>
      </c>
      <c r="C84" s="106">
        <f>PLANTILLA!C84</f>
        <v>1</v>
      </c>
      <c r="D84" s="105" t="str">
        <f>PLANTILLA!D84</f>
        <v>pza</v>
      </c>
      <c r="E84" s="104">
        <v>0.0</v>
      </c>
      <c r="F84" s="108" t="b">
        <v>0</v>
      </c>
      <c r="G84" s="108" t="b">
        <v>0</v>
      </c>
      <c r="H84" s="108" t="b">
        <v>0</v>
      </c>
      <c r="I84" s="108" t="b">
        <v>0</v>
      </c>
      <c r="J84" s="142">
        <f>((N1P5!Tot_alumnos*F84)+(N1P5!X_parejas*G84)+(N1P5!x_equipo_4* H84)+(N1P5!Grupal*I84))*E84</f>
        <v>0</v>
      </c>
    </row>
    <row r="85" ht="15.75" hidden="1" customHeight="1">
      <c r="A85" s="171" t="str">
        <f>PLANTILLA!A85</f>
        <v>Re</v>
      </c>
      <c r="B85" s="148" t="str">
        <f>PLANTILLA!B85</f>
        <v>Vaso de plástico desechable (250 ml)</v>
      </c>
      <c r="C85" s="106">
        <f>PLANTILLA!C85</f>
        <v>1</v>
      </c>
      <c r="D85" s="105" t="str">
        <f>PLANTILLA!D85</f>
        <v>pza</v>
      </c>
      <c r="E85" s="104">
        <v>0.0</v>
      </c>
      <c r="F85" s="108" t="b">
        <v>0</v>
      </c>
      <c r="G85" s="108" t="b">
        <v>0</v>
      </c>
      <c r="H85" s="108" t="b">
        <v>0</v>
      </c>
      <c r="I85" s="108" t="b">
        <v>0</v>
      </c>
      <c r="J85" s="142">
        <f>((N1P5!Tot_alumnos*F85)+(N1P5!X_parejas*G85)+(N1P5!x_equipo_4* H85)+(N1P5!Grupal*I85))*E85</f>
        <v>0</v>
      </c>
    </row>
    <row r="86" ht="15.75" hidden="1" customHeight="1">
      <c r="A86" s="171" t="str">
        <f>PLANTILLA!A86</f>
        <v>Re</v>
      </c>
      <c r="B86" s="148" t="str">
        <f>PLANTILLA!B86</f>
        <v>Tetrapack de 250 ml</v>
      </c>
      <c r="C86" s="106">
        <f>PLANTILLA!C86</f>
        <v>1</v>
      </c>
      <c r="D86" s="105" t="str">
        <f>PLANTILLA!D86</f>
        <v>pza</v>
      </c>
      <c r="E86" s="104">
        <v>0.0</v>
      </c>
      <c r="F86" s="108" t="b">
        <v>0</v>
      </c>
      <c r="G86" s="108" t="b">
        <v>0</v>
      </c>
      <c r="H86" s="108" t="b">
        <v>0</v>
      </c>
      <c r="I86" s="108" t="b">
        <v>0</v>
      </c>
      <c r="J86" s="142">
        <f>((N1P5!Tot_alumnos*F86)+(N1P5!X_parejas*G86)+(N1P5!x_equipo_4* H86)+(N1P5!Grupal*I86))*E86</f>
        <v>0</v>
      </c>
    </row>
    <row r="87" ht="15.75" hidden="1" customHeight="1">
      <c r="A87" s="171" t="str">
        <f>PLANTILLA!A87</f>
        <v>Re</v>
      </c>
      <c r="B87" s="148" t="str">
        <f>PLANTILLA!B87</f>
        <v>Tetrapack de 500 ml</v>
      </c>
      <c r="C87" s="106">
        <f>PLANTILLA!C87</f>
        <v>1</v>
      </c>
      <c r="D87" s="105" t="str">
        <f>PLANTILLA!D87</f>
        <v>pza</v>
      </c>
      <c r="E87" s="104">
        <v>0.0</v>
      </c>
      <c r="F87" s="108" t="b">
        <v>0</v>
      </c>
      <c r="G87" s="108" t="b">
        <v>0</v>
      </c>
      <c r="H87" s="108" t="b">
        <v>0</v>
      </c>
      <c r="I87" s="108" t="b">
        <v>0</v>
      </c>
      <c r="J87" s="142">
        <f>((N1P5!Tot_alumnos*F87)+(N1P5!X_parejas*G87)+(N1P5!x_equipo_4* H87)+(N1P5!Grupal*I87))*E87</f>
        <v>0</v>
      </c>
    </row>
    <row r="88" ht="15.75" hidden="1" customHeight="1">
      <c r="A88" s="171" t="str">
        <f>PLANTILLA!A88</f>
        <v>Re</v>
      </c>
      <c r="B88" s="148" t="str">
        <f>PLANTILLA!B88</f>
        <v>Tetrapack de 1 l</v>
      </c>
      <c r="C88" s="106">
        <f>PLANTILLA!C88</f>
        <v>1</v>
      </c>
      <c r="D88" s="105" t="str">
        <f>PLANTILLA!D88</f>
        <v>pza</v>
      </c>
      <c r="E88" s="104">
        <v>0.0</v>
      </c>
      <c r="F88" s="108" t="b">
        <v>0</v>
      </c>
      <c r="G88" s="108" t="b">
        <v>0</v>
      </c>
      <c r="H88" s="108" t="b">
        <v>0</v>
      </c>
      <c r="I88" s="108" t="b">
        <v>0</v>
      </c>
      <c r="J88" s="142">
        <f>((N1P5!Tot_alumnos*F88)+(N1P5!X_parejas*G88)+(N1P5!x_equipo_4* H88)+(N1P5!Grupal*I88))*E88</f>
        <v>0</v>
      </c>
    </row>
    <row r="89" ht="15.75" hidden="1" customHeight="1">
      <c r="A89" s="171" t="str">
        <f>PLANTILLA!A89</f>
        <v>Re</v>
      </c>
      <c r="B89" s="148" t="str">
        <f>PLANTILLA!B89</f>
        <v>Tubo de cartón de papel de baño</v>
      </c>
      <c r="C89" s="106">
        <f>PLANTILLA!C89</f>
        <v>1</v>
      </c>
      <c r="D89" s="105" t="str">
        <f>PLANTILLA!D89</f>
        <v>pza</v>
      </c>
      <c r="E89" s="104">
        <v>0.0</v>
      </c>
      <c r="F89" s="108" t="b">
        <v>0</v>
      </c>
      <c r="G89" s="108" t="b">
        <v>0</v>
      </c>
      <c r="H89" s="108" t="b">
        <v>0</v>
      </c>
      <c r="I89" s="108" t="b">
        <v>0</v>
      </c>
      <c r="J89" s="142">
        <f>((N1P5!Tot_alumnos*F89)+(N1P5!X_parejas*G89)+(N1P5!x_equipo_4* H89)+(N1P5!Grupal*I89))*E89</f>
        <v>0</v>
      </c>
    </row>
    <row r="90" ht="15.75" hidden="1" customHeight="1">
      <c r="A90" s="171" t="str">
        <f>PLANTILLA!A90</f>
        <v>Re</v>
      </c>
      <c r="B90" s="148" t="str">
        <f>PLANTILLA!B90</f>
        <v>Periódico</v>
      </c>
      <c r="C90" s="106">
        <f>PLANTILLA!C90</f>
        <v>1</v>
      </c>
      <c r="D90" s="105" t="str">
        <f>PLANTILLA!D90</f>
        <v>pza</v>
      </c>
      <c r="E90" s="104">
        <v>0.0</v>
      </c>
      <c r="F90" s="108" t="b">
        <v>0</v>
      </c>
      <c r="G90" s="108" t="b">
        <v>0</v>
      </c>
      <c r="H90" s="108" t="b">
        <v>0</v>
      </c>
      <c r="I90" s="108" t="b">
        <v>0</v>
      </c>
      <c r="J90" s="142">
        <f>((N1P5!Tot_alumnos*F90)+(N1P5!X_parejas*G90)+(N1P5!x_equipo_4* H90)+(N1P5!Grupal*I90))*E90</f>
        <v>0</v>
      </c>
    </row>
    <row r="91" ht="15.75" hidden="1" customHeight="1">
      <c r="A91" s="171" t="str">
        <f>PLANTILLA!A91</f>
        <v>Re</v>
      </c>
      <c r="B91" s="148" t="str">
        <f>PLANTILLA!B91</f>
        <v>Tela de reúso (tamaño de 1 playera aproximadamente)</v>
      </c>
      <c r="C91" s="106">
        <f>PLANTILLA!C91</f>
        <v>1</v>
      </c>
      <c r="D91" s="105" t="str">
        <f>PLANTILLA!D91</f>
        <v>pza</v>
      </c>
      <c r="E91" s="104">
        <v>0.0</v>
      </c>
      <c r="F91" s="108" t="b">
        <v>0</v>
      </c>
      <c r="G91" s="108" t="b">
        <v>0</v>
      </c>
      <c r="H91" s="108" t="b">
        <v>0</v>
      </c>
      <c r="I91" s="108" t="b">
        <v>0</v>
      </c>
      <c r="J91" s="142">
        <f>((N1P5!Tot_alumnos*F91)+(N1P5!X_parejas*G91)+(N1P5!x_equipo_4* H91)+(N1P5!Grupal*I91))*E91</f>
        <v>0</v>
      </c>
    </row>
    <row r="92" ht="15.75" customHeight="1">
      <c r="A92" s="171" t="str">
        <f>PLANTILLA!A92</f>
        <v>Re</v>
      </c>
      <c r="B92" s="148" t="str">
        <f>PLANTILLA!B92</f>
        <v>Caja de cereal o cartón delgado (caja de 300 g) aproximadamente</v>
      </c>
      <c r="C92" s="106">
        <f>PLANTILLA!C92</f>
        <v>1</v>
      </c>
      <c r="D92" s="105" t="str">
        <f>PLANTILLA!D92</f>
        <v>pza</v>
      </c>
      <c r="E92" s="104">
        <v>1.0</v>
      </c>
      <c r="F92" s="108" t="b">
        <v>0</v>
      </c>
      <c r="G92" s="108" t="b">
        <v>0</v>
      </c>
      <c r="H92" s="108" t="b">
        <v>1</v>
      </c>
      <c r="I92" s="108" t="b">
        <v>0</v>
      </c>
      <c r="J92" s="142">
        <f>((N1P5!Tot_alumnos*F92)+(N1P5!X_parejas*G92)+(N1P5!x_equipo_4* H92)+(N1P5!Grupal*I92))*E92</f>
        <v>2</v>
      </c>
    </row>
    <row r="93" ht="15.75" hidden="1" customHeight="1">
      <c r="A93" s="171" t="str">
        <f>PLANTILLA!A93</f>
        <v>Re</v>
      </c>
      <c r="B93" s="148" t="str">
        <f>PLANTILLA!B93</f>
        <v>Taparrosca de botella de PET 3 cm de diámetro </v>
      </c>
      <c r="C93" s="106">
        <f>PLANTILLA!C93</f>
        <v>1</v>
      </c>
      <c r="D93" s="105" t="str">
        <f>PLANTILLA!D93</f>
        <v>pza</v>
      </c>
      <c r="E93" s="104">
        <v>0.0</v>
      </c>
      <c r="F93" s="108" t="b">
        <v>0</v>
      </c>
      <c r="G93" s="108" t="b">
        <v>0</v>
      </c>
      <c r="H93" s="108" t="b">
        <v>0</v>
      </c>
      <c r="I93" s="108" t="b">
        <v>0</v>
      </c>
      <c r="J93" s="142">
        <f>((N1P5!Tot_alumnos*F93)+(N1P5!X_parejas*G93)+(N1P5!x_equipo_4* H93)+(N1P5!Grupal*I93))*E93</f>
        <v>0</v>
      </c>
    </row>
    <row r="94" ht="15.75" hidden="1" customHeight="1">
      <c r="A94" s="171" t="str">
        <f>PLANTILLA!A94</f>
        <v>Re</v>
      </c>
      <c r="B94" s="148" t="str">
        <f>PLANTILLA!B94</f>
        <v>Taparrosca de 5 cm de diámetro aproximadamente</v>
      </c>
      <c r="C94" s="106">
        <f>PLANTILLA!C94</f>
        <v>1</v>
      </c>
      <c r="D94" s="105" t="str">
        <f>PLANTILLA!D94</f>
        <v>pza</v>
      </c>
      <c r="E94" s="104">
        <v>0.0</v>
      </c>
      <c r="F94" s="108" t="b">
        <v>0</v>
      </c>
      <c r="G94" s="108" t="b">
        <v>0</v>
      </c>
      <c r="H94" s="108" t="b">
        <v>0</v>
      </c>
      <c r="I94" s="108" t="b">
        <v>0</v>
      </c>
      <c r="J94" s="142">
        <f>((N1P5!Tot_alumnos*F94)+(N1P5!X_parejas*G94)+(N1P5!x_equipo_4* H94)+(N1P5!Grupal*I94))*E94</f>
        <v>0</v>
      </c>
    </row>
    <row r="95" ht="15.75" hidden="1" customHeight="1">
      <c r="A95" s="171" t="str">
        <f>PLANTILLA!A95</f>
        <v>Re</v>
      </c>
      <c r="B95" s="148" t="str">
        <f>PLANTILLA!B95</f>
        <v>Tapa de 10 cm de diámetro  aproximadamente</v>
      </c>
      <c r="C95" s="106">
        <f>PLANTILLA!C95</f>
        <v>1</v>
      </c>
      <c r="D95" s="105" t="str">
        <f>PLANTILLA!D95</f>
        <v>pza</v>
      </c>
      <c r="E95" s="104">
        <v>0.0</v>
      </c>
      <c r="F95" s="108" t="b">
        <v>0</v>
      </c>
      <c r="G95" s="108" t="b">
        <v>0</v>
      </c>
      <c r="H95" s="108" t="b">
        <v>0</v>
      </c>
      <c r="I95" s="108" t="b">
        <v>0</v>
      </c>
      <c r="J95" s="142">
        <f>((N1P5!Tot_alumnos*F95)+(N1P5!X_parejas*G95)+(N1P5!x_equipo_4* H95)+(N1P5!Grupal*I95))*E95</f>
        <v>0</v>
      </c>
    </row>
    <row r="96" ht="15.75" hidden="1" customHeight="1">
      <c r="A96" s="171" t="str">
        <f>PLANTILLA!A96</f>
        <v>Re</v>
      </c>
      <c r="B96" s="148" t="str">
        <f>PLANTILLA!B96</f>
        <v>Lija para madera grado 60</v>
      </c>
      <c r="C96" s="106">
        <f>PLANTILLA!C96</f>
        <v>1</v>
      </c>
      <c r="D96" s="105" t="str">
        <f>PLANTILLA!D96</f>
        <v>pza</v>
      </c>
      <c r="E96" s="104">
        <v>0.0</v>
      </c>
      <c r="F96" s="108" t="b">
        <v>0</v>
      </c>
      <c r="G96" s="108" t="b">
        <v>0</v>
      </c>
      <c r="H96" s="108" t="b">
        <v>0</v>
      </c>
      <c r="I96" s="108" t="b">
        <v>0</v>
      </c>
      <c r="J96" s="142">
        <f>((N1P5!Tot_alumnos*F96)+(N1P5!X_parejas*G96)+(N1P5!x_equipo_4* H96)+(N1P5!Grupal*I96))*E96</f>
        <v>0</v>
      </c>
    </row>
    <row r="97" ht="15.75" hidden="1" customHeight="1">
      <c r="A97" s="171" t="str">
        <f>PLANTILLA!A97</f>
        <v/>
      </c>
      <c r="B97" s="148" t="str">
        <f>PLANTILLA!B97</f>
        <v/>
      </c>
      <c r="C97" s="106" t="str">
        <f>PLANTILLA!C97</f>
        <v/>
      </c>
      <c r="D97" s="105" t="str">
        <f>PLANTILLA!D97</f>
        <v/>
      </c>
      <c r="E97" s="153">
        <v>0.0</v>
      </c>
      <c r="F97" s="154"/>
      <c r="G97" s="154"/>
      <c r="H97" s="154"/>
      <c r="I97" s="154"/>
      <c r="J97" s="155">
        <f>((N1P5!Tot_alumnos*F97)+(N1P5!X_parejas*G97)+(N1P5!x_equipo_4* H97)+(N1P5!Grupal*I97))*E97</f>
        <v>0</v>
      </c>
      <c r="K97" s="154"/>
    </row>
    <row r="98" ht="15.75" hidden="1" customHeight="1">
      <c r="A98" s="171" t="str">
        <f>PLANTILLA!A98</f>
        <v/>
      </c>
      <c r="B98" s="171" t="str">
        <f>PLANTILLA!B98</f>
        <v>ESTUCHE INDIVIDUAL</v>
      </c>
      <c r="C98" s="106" t="str">
        <f>PLANTILLA!C98</f>
        <v/>
      </c>
      <c r="D98" s="105" t="str">
        <f>PLANTILLA!D98</f>
        <v/>
      </c>
      <c r="E98" s="153">
        <v>1.0</v>
      </c>
      <c r="F98" s="154"/>
      <c r="G98" s="154"/>
      <c r="H98" s="154"/>
      <c r="I98" s="154"/>
      <c r="J98" s="155">
        <f>((N1P5!Tot_alumnos*F98)+(N1P5!X_parejas*G98)+(N1P5!x_equipo_4* H98)+(N1P5!Grupal*I98))*E98</f>
        <v>0</v>
      </c>
      <c r="K98" s="154"/>
    </row>
    <row r="99" ht="15.75" customHeight="1">
      <c r="A99" s="171" t="str">
        <f>PLANTILLA!A99</f>
        <v>In</v>
      </c>
      <c r="B99" s="148" t="str">
        <f>PLANTILLA!B99</f>
        <v>Lápiz</v>
      </c>
      <c r="C99" s="106">
        <f>PLANTILLA!C99</f>
        <v>1</v>
      </c>
      <c r="D99" s="105" t="str">
        <f>PLANTILLA!D99</f>
        <v>pza</v>
      </c>
      <c r="E99" s="104">
        <v>1.0</v>
      </c>
      <c r="F99" s="108" t="b">
        <v>1</v>
      </c>
      <c r="G99" s="108" t="b">
        <v>0</v>
      </c>
      <c r="H99" s="108" t="b">
        <v>0</v>
      </c>
      <c r="I99" s="108" t="b">
        <v>0</v>
      </c>
      <c r="J99" s="142">
        <f>((N1P5!Tot_alumnos*F99)+(N1P5!X_parejas*G99)+(N1P5!x_equipo_4* H99)+(N1P5!Grupal*I99))*E99</f>
        <v>8</v>
      </c>
    </row>
    <row r="100" ht="15.75" customHeight="1">
      <c r="A100" s="171" t="str">
        <f>PLANTILLA!A100</f>
        <v>In</v>
      </c>
      <c r="B100" s="148" t="str">
        <f>PLANTILLA!B100</f>
        <v>Goma</v>
      </c>
      <c r="C100" s="106">
        <f>PLANTILLA!C100</f>
        <v>1</v>
      </c>
      <c r="D100" s="105" t="str">
        <f>PLANTILLA!D100</f>
        <v>pza</v>
      </c>
      <c r="E100" s="104">
        <v>1.0</v>
      </c>
      <c r="F100" s="108" t="b">
        <v>1</v>
      </c>
      <c r="G100" s="108" t="b">
        <v>0</v>
      </c>
      <c r="H100" s="108" t="b">
        <v>0</v>
      </c>
      <c r="I100" s="108" t="b">
        <v>0</v>
      </c>
      <c r="J100" s="142">
        <f>((N1P5!Tot_alumnos*F100)+(N1P5!X_parejas*G100)+(N1P5!x_equipo_4* H100)+(N1P5!Grupal*I100))*E100</f>
        <v>8</v>
      </c>
    </row>
    <row r="101" ht="15.75" customHeight="1">
      <c r="A101" s="171" t="str">
        <f>PLANTILLA!A101</f>
        <v>In</v>
      </c>
      <c r="B101" s="148" t="str">
        <f>PLANTILLA!B101</f>
        <v>Sacapuntas</v>
      </c>
      <c r="C101" s="106">
        <f>PLANTILLA!C101</f>
        <v>1</v>
      </c>
      <c r="D101" s="105" t="str">
        <f>PLANTILLA!D101</f>
        <v>pza</v>
      </c>
      <c r="E101" s="104">
        <v>1.0</v>
      </c>
      <c r="F101" s="108" t="b">
        <v>1</v>
      </c>
      <c r="G101" s="108" t="b">
        <v>0</v>
      </c>
      <c r="H101" s="108" t="b">
        <v>0</v>
      </c>
      <c r="I101" s="108" t="b">
        <v>0</v>
      </c>
      <c r="J101" s="142">
        <f>((N1P5!Tot_alumnos*F101)+(N1P5!X_parejas*G101)+(N1P5!x_equipo_4* H101)+(N1P5!Grupal*I101))*E101</f>
        <v>8</v>
      </c>
    </row>
    <row r="102" ht="15.75" hidden="1" customHeight="1">
      <c r="A102" s="171" t="str">
        <f>PLANTILLA!A102</f>
        <v>In</v>
      </c>
      <c r="B102" s="148" t="str">
        <f>PLANTILLA!B102</f>
        <v>Bolígrafo</v>
      </c>
      <c r="C102" s="106">
        <f>PLANTILLA!C102</f>
        <v>1</v>
      </c>
      <c r="D102" s="105" t="str">
        <f>PLANTILLA!D102</f>
        <v>pza</v>
      </c>
      <c r="E102" s="104">
        <v>0.0</v>
      </c>
      <c r="F102" s="108" t="b">
        <v>1</v>
      </c>
      <c r="G102" s="108" t="b">
        <v>0</v>
      </c>
      <c r="H102" s="108" t="b">
        <v>0</v>
      </c>
      <c r="I102" s="108" t="b">
        <v>0</v>
      </c>
      <c r="J102" s="142">
        <f>((N1P5!Tot_alumnos*F102)+(N1P5!X_parejas*G102)+(N1P5!x_equipo_4* H102)+(N1P5!Grupal*I102))*E102</f>
        <v>0</v>
      </c>
    </row>
    <row r="103" ht="15.75" hidden="1" customHeight="1">
      <c r="A103" s="171" t="str">
        <f>PLANTILLA!A103</f>
        <v>In</v>
      </c>
      <c r="B103" s="148" t="str">
        <f>PLANTILLA!B103</f>
        <v>Tijeras</v>
      </c>
      <c r="C103" s="106">
        <f>PLANTILLA!C103</f>
        <v>1</v>
      </c>
      <c r="D103" s="105" t="str">
        <f>PLANTILLA!D103</f>
        <v>pza</v>
      </c>
      <c r="E103" s="104">
        <v>0.0</v>
      </c>
      <c r="F103" s="108" t="b">
        <v>1</v>
      </c>
      <c r="G103" s="108" t="b">
        <v>0</v>
      </c>
      <c r="H103" s="108" t="b">
        <v>0</v>
      </c>
      <c r="I103" s="108" t="b">
        <v>0</v>
      </c>
      <c r="J103" s="142">
        <f>((N1P5!Tot_alumnos*F103)+(N1P5!X_parejas*G103)+(N1P5!x_equipo_4* H103)+(N1P5!Grupal*I103))*E103</f>
        <v>0</v>
      </c>
    </row>
    <row r="104" ht="15.75" hidden="1" customHeight="1">
      <c r="A104" s="171" t="str">
        <f>PLANTILLA!A104</f>
        <v>In</v>
      </c>
      <c r="B104" s="148" t="str">
        <f>PLANTILLA!B104</f>
        <v>Pegamento en barra (Pritt) de 8 g</v>
      </c>
      <c r="C104" s="106">
        <f>PLANTILLA!C104</f>
        <v>1</v>
      </c>
      <c r="D104" s="105" t="str">
        <f>PLANTILLA!D104</f>
        <v>pza</v>
      </c>
      <c r="E104" s="104">
        <v>0.0</v>
      </c>
      <c r="F104" s="108" t="b">
        <v>1</v>
      </c>
      <c r="G104" s="108" t="b">
        <v>0</v>
      </c>
      <c r="H104" s="108" t="b">
        <v>0</v>
      </c>
      <c r="I104" s="108" t="b">
        <v>0</v>
      </c>
      <c r="J104" s="142">
        <f>((N1P5!Tot_alumnos*F104)+(N1P5!X_parejas*G104)+(N1P5!x_equipo_4* H104)+(N1P5!Grupal*I104))*E104</f>
        <v>0</v>
      </c>
    </row>
    <row r="105" ht="15.75" hidden="1" customHeight="1">
      <c r="A105" s="171" t="str">
        <f>PLANTILLA!A105</f>
        <v>In</v>
      </c>
      <c r="B105" s="148" t="str">
        <f>PLANTILLA!B105</f>
        <v>Caja de 12 colores de madera</v>
      </c>
      <c r="C105" s="106">
        <f>PLANTILLA!C105</f>
        <v>1</v>
      </c>
      <c r="D105" s="105" t="str">
        <f>PLANTILLA!D105</f>
        <v>caja</v>
      </c>
      <c r="E105" s="104">
        <v>0.0</v>
      </c>
      <c r="F105" s="108" t="b">
        <v>1</v>
      </c>
      <c r="G105" s="108" t="b">
        <v>0</v>
      </c>
      <c r="H105" s="108" t="b">
        <v>0</v>
      </c>
      <c r="I105" s="108" t="b">
        <v>0</v>
      </c>
      <c r="J105" s="142">
        <f>((N1P5!Tot_alumnos*F105)+(N1P5!X_parejas*G105)+(N1P5!x_equipo_4* H105)+(N1P5!Grupal*I105))*E105</f>
        <v>0</v>
      </c>
    </row>
    <row r="106" ht="15.75" customHeight="1">
      <c r="A106" s="171" t="str">
        <f>PLANTILLA!A106</f>
        <v>In</v>
      </c>
      <c r="B106" s="148" t="str">
        <f>PLANTILLA!B106</f>
        <v>Plumón marcador permanente punto fino (Sharpie)</v>
      </c>
      <c r="C106" s="106">
        <f>PLANTILLA!C106</f>
        <v>1</v>
      </c>
      <c r="D106" s="105" t="str">
        <f>PLANTILLA!D106</f>
        <v>pza</v>
      </c>
      <c r="E106" s="104">
        <v>1.0</v>
      </c>
      <c r="F106" s="108" t="b">
        <v>1</v>
      </c>
      <c r="G106" s="108" t="b">
        <v>0</v>
      </c>
      <c r="H106" s="108" t="b">
        <v>0</v>
      </c>
      <c r="I106" s="108" t="b">
        <v>0</v>
      </c>
      <c r="J106" s="142">
        <f>((N1P5!Tot_alumnos*F106)+(N1P5!X_parejas*G106)+(N1P5!x_equipo_4* H106)+(N1P5!Grupal*I106))*E106</f>
        <v>8</v>
      </c>
    </row>
    <row r="107" ht="15.75" customHeight="1">
      <c r="A107" s="171" t="str">
        <f>PLANTILLA!A107</f>
        <v>In</v>
      </c>
      <c r="B107" s="148" t="str">
        <f>PLANTILLA!B107</f>
        <v>Juego de geometría (regla, escuadra 45°,  escuadra 60°, 1 compás, transportador) </v>
      </c>
      <c r="C107" s="106">
        <f>PLANTILLA!C107</f>
        <v>1</v>
      </c>
      <c r="D107" s="105" t="str">
        <f>PLANTILLA!D107</f>
        <v>juego</v>
      </c>
      <c r="E107" s="104">
        <v>1.0</v>
      </c>
      <c r="F107" s="108" t="b">
        <v>1</v>
      </c>
      <c r="G107" s="108" t="b">
        <v>0</v>
      </c>
      <c r="H107" s="108" t="b">
        <v>0</v>
      </c>
      <c r="I107" s="108" t="b">
        <v>0</v>
      </c>
      <c r="J107" s="142">
        <f>((N1P5!Tot_alumnos*F107)+(N1P5!X_parejas*G107)+(N1P5!x_equipo_4* H107)+(N1P5!Grupal*I107))*E107</f>
        <v>8</v>
      </c>
    </row>
    <row r="108" ht="15.75" hidden="1" customHeight="1">
      <c r="A108" s="171" t="str">
        <f>PLANTILLA!A108</f>
        <v/>
      </c>
      <c r="B108" s="148" t="str">
        <f>PLANTILLA!B108</f>
        <v/>
      </c>
      <c r="C108" s="106" t="str">
        <f>PLANTILLA!C108</f>
        <v/>
      </c>
      <c r="D108" s="105" t="str">
        <f>PLANTILLA!D108</f>
        <v/>
      </c>
      <c r="E108" s="153">
        <v>0.0</v>
      </c>
      <c r="F108" s="154"/>
      <c r="G108" s="154"/>
      <c r="H108" s="154"/>
      <c r="I108" s="154"/>
      <c r="J108" s="155">
        <f>((N1P5!Tot_alumnos*F108)+(N1P5!X_parejas*G108)+(N1P5!x_equipo_4* H108)+(N1P5!Grupal*I108))*E108</f>
        <v>0</v>
      </c>
      <c r="K108" s="154"/>
    </row>
    <row r="109" ht="15.75" hidden="1" customHeight="1">
      <c r="A109" s="171" t="str">
        <f>PLANTILLA!A109</f>
        <v/>
      </c>
      <c r="B109" s="171" t="str">
        <f>PLANTILLA!B109</f>
        <v>EXTRAS</v>
      </c>
      <c r="C109" s="106" t="str">
        <f>PLANTILLA!C109</f>
        <v/>
      </c>
      <c r="D109" s="105" t="str">
        <f>PLANTILLA!D109</f>
        <v/>
      </c>
      <c r="E109" s="153">
        <v>1.0</v>
      </c>
      <c r="F109" s="154"/>
      <c r="G109" s="154"/>
      <c r="H109" s="154"/>
      <c r="I109" s="154"/>
      <c r="J109" s="155">
        <f>((N1P5!Tot_alumnos*F109)+(N1P5!X_parejas*G109)+(N1P5!x_equipo_4* H109)+(N1P5!Grupal*I109))*E109</f>
        <v>0</v>
      </c>
      <c r="K109" s="154"/>
    </row>
    <row r="110" ht="15.75" hidden="1" customHeight="1">
      <c r="A110" s="171" t="str">
        <f>PLANTILLA!A110</f>
        <v>Co</v>
      </c>
      <c r="B110" s="148" t="str">
        <f>PLANTILLA!B110</f>
        <v>1 paquete de 100 mondadientes </v>
      </c>
      <c r="C110" s="106">
        <f>PLANTILLA!C110</f>
        <v>1</v>
      </c>
      <c r="D110" s="105" t="str">
        <f>PLANTILLA!D110</f>
        <v>pza</v>
      </c>
      <c r="E110" s="104">
        <v>0.0</v>
      </c>
      <c r="F110" s="108" t="b">
        <v>0</v>
      </c>
      <c r="G110" s="108" t="b">
        <v>0</v>
      </c>
      <c r="H110" s="108" t="b">
        <v>0</v>
      </c>
      <c r="I110" s="108" t="b">
        <v>0</v>
      </c>
      <c r="J110" s="142">
        <f>((N1P5!Tot_alumnos*F110)+(N1P5!X_parejas*G110)+(N1P5!x_equipo_4* H110)+(N1P5!Grupal*I110))*E110</f>
        <v>0</v>
      </c>
    </row>
    <row r="111" ht="15.75" hidden="1" customHeight="1">
      <c r="A111" s="171" t="str">
        <f>PLANTILLA!A111</f>
        <v>Co</v>
      </c>
      <c r="B111" s="148" t="str">
        <f>PLANTILLA!B111</f>
        <v>Pila CR2032 tipo moneda</v>
      </c>
      <c r="C111" s="106">
        <f>PLANTILLA!C111</f>
        <v>1</v>
      </c>
      <c r="D111" s="105" t="str">
        <f>PLANTILLA!D111</f>
        <v>pza</v>
      </c>
      <c r="E111" s="104">
        <v>0.0</v>
      </c>
      <c r="F111" s="108" t="b">
        <v>0</v>
      </c>
      <c r="G111" s="108" t="b">
        <v>0</v>
      </c>
      <c r="H111" s="108" t="b">
        <v>0</v>
      </c>
      <c r="I111" s="108" t="b">
        <v>0</v>
      </c>
      <c r="J111" s="142">
        <f>((N1P5!Tot_alumnos*F111)+(N1P5!X_parejas*G111)+(N1P5!x_equipo_4* H111)+(N1P5!Grupal*I111))*E111</f>
        <v>0</v>
      </c>
    </row>
    <row r="112" ht="15.75" hidden="1" customHeight="1">
      <c r="A112" s="171" t="str">
        <f>PLANTILLA!A112</f>
        <v>He</v>
      </c>
      <c r="B112" s="148" t="str">
        <f>PLANTILLA!B112</f>
        <v>Portapilas "AA" en serie</v>
      </c>
      <c r="C112" s="106">
        <f>PLANTILLA!C112</f>
        <v>1</v>
      </c>
      <c r="D112" s="105" t="str">
        <f>PLANTILLA!D112</f>
        <v>pza</v>
      </c>
      <c r="E112" s="104">
        <v>0.0</v>
      </c>
      <c r="F112" s="108" t="b">
        <v>0</v>
      </c>
      <c r="G112" s="108" t="b">
        <v>0</v>
      </c>
      <c r="H112" s="108" t="b">
        <v>0</v>
      </c>
      <c r="I112" s="108" t="b">
        <v>0</v>
      </c>
      <c r="J112" s="142">
        <f>((N1P5!Tot_alumnos*F112)+(N1P5!X_parejas*G112)+(N1P5!x_equipo_4* H112)+(N1P5!Grupal*I112))*E112</f>
        <v>0</v>
      </c>
    </row>
    <row r="113" ht="15.75" hidden="1" customHeight="1">
      <c r="A113" s="171" t="str">
        <f>PLANTILLA!A113</f>
        <v>Co</v>
      </c>
      <c r="B113" s="148" t="str">
        <f>PLANTILLA!B113</f>
        <v>Sal de mesa</v>
      </c>
      <c r="C113" s="106">
        <f>PLANTILLA!C113</f>
        <v>1</v>
      </c>
      <c r="D113" s="105" t="str">
        <f>PLANTILLA!D113</f>
        <v>bolsita</v>
      </c>
      <c r="E113" s="104">
        <v>0.0</v>
      </c>
      <c r="F113" s="108" t="b">
        <v>0</v>
      </c>
      <c r="G113" s="108" t="b">
        <v>0</v>
      </c>
      <c r="H113" s="108" t="b">
        <v>0</v>
      </c>
      <c r="I113" s="108" t="b">
        <v>0</v>
      </c>
      <c r="J113" s="142">
        <f>((N1P5!Tot_alumnos*F113)+(N1P5!X_parejas*G113)+(N1P5!x_equipo_4* H113)+(N1P5!Grupal*I113))*E113</f>
        <v>0</v>
      </c>
    </row>
    <row r="114" ht="15.75" hidden="1" customHeight="1">
      <c r="A114" s="171" t="str">
        <f>PLANTILLA!A114</f>
        <v>Co</v>
      </c>
      <c r="B114" s="148" t="str">
        <f>PLANTILLA!B114</f>
        <v>manzana</v>
      </c>
      <c r="C114" s="106">
        <f>PLANTILLA!C114</f>
        <v>1</v>
      </c>
      <c r="D114" s="105" t="str">
        <f>PLANTILLA!D114</f>
        <v>pza</v>
      </c>
      <c r="E114" s="104">
        <v>0.0</v>
      </c>
      <c r="F114" s="108" t="b">
        <v>0</v>
      </c>
      <c r="G114" s="108" t="b">
        <v>0</v>
      </c>
      <c r="H114" s="108" t="b">
        <v>0</v>
      </c>
      <c r="I114" s="108" t="b">
        <v>0</v>
      </c>
      <c r="J114" s="142">
        <f>((N1P5!Tot_alumnos*F114)+(N1P5!X_parejas*G114)+(N1P5!x_equipo_4* H114)+(N1P5!Grupal*I114))*E114</f>
        <v>0</v>
      </c>
    </row>
    <row r="115" ht="15.75" customHeight="1">
      <c r="A115" s="171" t="str">
        <f>PLANTILLA!A115</f>
        <v>He</v>
      </c>
      <c r="B115" s="148" t="str">
        <f>PLANTILLA!B115</f>
        <v>Interruptor push button de dos patitas</v>
      </c>
      <c r="C115" s="106">
        <f>PLANTILLA!C115</f>
        <v>1</v>
      </c>
      <c r="D115" s="105" t="str">
        <f>PLANTILLA!D115</f>
        <v>pza</v>
      </c>
      <c r="E115" s="104">
        <v>1.0</v>
      </c>
      <c r="F115" s="108" t="b">
        <v>0</v>
      </c>
      <c r="G115" s="108" t="b">
        <v>0</v>
      </c>
      <c r="H115" s="108" t="b">
        <v>1</v>
      </c>
      <c r="I115" s="108" t="b">
        <v>0</v>
      </c>
      <c r="J115" s="142">
        <f>((N1P5!Tot_alumnos*F115)+(N1P5!X_parejas*G115)+(N1P5!x_equipo_4* H115)+(N1P5!Grupal*I115))*E115</f>
        <v>2</v>
      </c>
    </row>
    <row r="116" ht="15.75" hidden="1" customHeight="1">
      <c r="A116" s="171" t="str">
        <f>PLANTILLA!A116</f>
        <v>He</v>
      </c>
      <c r="B116" s="148" t="str">
        <f>PLANTILLA!B116</f>
        <v>Guante de tela</v>
      </c>
      <c r="C116" s="106">
        <f>PLANTILLA!C116</f>
        <v>1</v>
      </c>
      <c r="D116" s="105" t="str">
        <f>PLANTILLA!D116</f>
        <v>pza</v>
      </c>
      <c r="E116" s="104">
        <v>0.0</v>
      </c>
      <c r="F116" s="108" t="b">
        <v>0</v>
      </c>
      <c r="G116" s="108" t="b">
        <v>0</v>
      </c>
      <c r="H116" s="108" t="b">
        <v>0</v>
      </c>
      <c r="I116" s="108" t="b">
        <v>0</v>
      </c>
      <c r="J116" s="142">
        <f>((N1P5!Tot_alumnos*F116)+(N1P5!X_parejas*G116)+(N1P5!x_equipo_4* H116)+(N1P5!Grupal*I116))*E116</f>
        <v>0</v>
      </c>
    </row>
    <row r="117" ht="15.75" hidden="1" customHeight="1">
      <c r="A117" s="171" t="str">
        <f>PLANTILLA!A117</f>
        <v>He</v>
      </c>
      <c r="B117" s="148" t="str">
        <f>PLANTILLA!B117</f>
        <v>Cautín para soldar</v>
      </c>
      <c r="C117" s="106">
        <f>PLANTILLA!C117</f>
        <v>1</v>
      </c>
      <c r="D117" s="105" t="str">
        <f>PLANTILLA!D117</f>
        <v>pza</v>
      </c>
      <c r="E117" s="104">
        <v>0.0</v>
      </c>
      <c r="F117" s="108" t="b">
        <v>0</v>
      </c>
      <c r="G117" s="108" t="b">
        <v>0</v>
      </c>
      <c r="H117" s="108" t="b">
        <v>0</v>
      </c>
      <c r="I117" s="108" t="b">
        <v>0</v>
      </c>
      <c r="J117" s="142">
        <f>((N1P5!Tot_alumnos*F117)+(N1P5!X_parejas*G117)+(N1P5!x_equipo_4* H117)+(N1P5!Grupal*I117))*E117</f>
        <v>0</v>
      </c>
    </row>
    <row r="118" ht="15.75" hidden="1" customHeight="1">
      <c r="A118" s="171" t="str">
        <f>PLANTILLA!A118</f>
        <v>He</v>
      </c>
      <c r="B118" s="148" t="str">
        <f>PLANTILLA!B118</f>
        <v>Pasta para soldar de 25 gr</v>
      </c>
      <c r="C118" s="106">
        <f>PLANTILLA!C118</f>
        <v>1</v>
      </c>
      <c r="D118" s="105" t="str">
        <f>PLANTILLA!D118</f>
        <v>pza</v>
      </c>
      <c r="E118" s="104">
        <v>0.0</v>
      </c>
      <c r="F118" s="108" t="b">
        <v>0</v>
      </c>
      <c r="G118" s="108" t="b">
        <v>0</v>
      </c>
      <c r="H118" s="108" t="b">
        <v>0</v>
      </c>
      <c r="I118" s="108" t="b">
        <v>0</v>
      </c>
      <c r="J118" s="142">
        <f>((N1P5!Tot_alumnos*F118)+(N1P5!X_parejas*G118)+(N1P5!x_equipo_4* H118)+(N1P5!Grupal*I118))*E118</f>
        <v>0</v>
      </c>
    </row>
    <row r="119" ht="15.75" hidden="1" customHeight="1">
      <c r="A119" s="171" t="str">
        <f>PLANTILLA!A119</f>
        <v>He</v>
      </c>
      <c r="B119" s="148" t="str">
        <f>PLANTILLA!B119</f>
        <v>Tubo de soldadura de estaño con 2.5m</v>
      </c>
      <c r="C119" s="106">
        <f>PLANTILLA!C119</f>
        <v>1</v>
      </c>
      <c r="D119" s="105" t="str">
        <f>PLANTILLA!D119</f>
        <v>pza</v>
      </c>
      <c r="E119" s="104">
        <v>0.0</v>
      </c>
      <c r="F119" s="108" t="b">
        <v>0</v>
      </c>
      <c r="G119" s="108" t="b">
        <v>0</v>
      </c>
      <c r="H119" s="108" t="b">
        <v>0</v>
      </c>
      <c r="I119" s="108" t="b">
        <v>0</v>
      </c>
      <c r="J119" s="142">
        <f>((N1P5!Tot_alumnos*F119)+(N1P5!X_parejas*G119)+(N1P5!x_equipo_4* H119)+(N1P5!Grupal*I119))*E119</f>
        <v>0</v>
      </c>
    </row>
    <row r="120" ht="15.75" hidden="1" customHeight="1">
      <c r="A120" s="171" t="str">
        <f>PLANTILLA!A120</f>
        <v>Co</v>
      </c>
      <c r="B120" s="148" t="str">
        <f>PLANTILLA!B120</f>
        <v>Pintura acrilica negra</v>
      </c>
      <c r="C120" s="106">
        <f>PLANTILLA!C120</f>
        <v>1</v>
      </c>
      <c r="D120" s="105" t="str">
        <f>PLANTILLA!D120</f>
        <v>pza</v>
      </c>
      <c r="E120" s="104">
        <v>0.0</v>
      </c>
      <c r="F120" s="108" t="b">
        <v>0</v>
      </c>
      <c r="G120" s="108" t="b">
        <v>0</v>
      </c>
      <c r="H120" s="108" t="b">
        <v>0</v>
      </c>
      <c r="I120" s="108" t="b">
        <v>0</v>
      </c>
      <c r="J120" s="142">
        <f>((N1P5!Tot_alumnos*F120)+(N1P5!X_parejas*G120)+(N1P5!x_equipo_4* H120)+(N1P5!Grupal*I120))*E120</f>
        <v>0</v>
      </c>
    </row>
    <row r="121" ht="15.75" hidden="1" customHeight="1">
      <c r="A121" s="171" t="str">
        <f>PLANTILLA!A121</f>
        <v>He</v>
      </c>
      <c r="B121" s="148" t="str">
        <f>PLANTILLA!B121</f>
        <v>Sensor de temperatúra TMP36</v>
      </c>
      <c r="C121" s="106">
        <f>PLANTILLA!C121</f>
        <v>1</v>
      </c>
      <c r="D121" s="105" t="str">
        <f>PLANTILLA!D121</f>
        <v>pza</v>
      </c>
      <c r="E121" s="104">
        <v>0.0</v>
      </c>
      <c r="F121" s="108" t="b">
        <v>0</v>
      </c>
      <c r="G121" s="108" t="b">
        <v>0</v>
      </c>
      <c r="H121" s="108" t="b">
        <v>0</v>
      </c>
      <c r="I121" s="108" t="b">
        <v>0</v>
      </c>
      <c r="J121" s="142">
        <f>((N1P5!Tot_alumnos*F121)+(N1P5!X_parejas*G121)+(N1P5!x_equipo_4* H121)+(N1P5!Grupal*I121))*E121</f>
        <v>0</v>
      </c>
    </row>
    <row r="122" ht="15.75" customHeight="1">
      <c r="A122" s="171" t="str">
        <f>PLANTILLA!A122</f>
        <v>He</v>
      </c>
      <c r="B122" s="148" t="str">
        <f>PLANTILLA!B122</f>
        <v>Servomotor SG90</v>
      </c>
      <c r="C122" s="106">
        <f>PLANTILLA!C122</f>
        <v>1</v>
      </c>
      <c r="D122" s="105" t="str">
        <f>PLANTILLA!D122</f>
        <v>pza</v>
      </c>
      <c r="E122" s="104">
        <v>1.0</v>
      </c>
      <c r="F122" s="108" t="b">
        <v>0</v>
      </c>
      <c r="G122" s="108" t="b">
        <v>0</v>
      </c>
      <c r="H122" s="108" t="b">
        <v>1</v>
      </c>
      <c r="I122" s="108" t="b">
        <v>0</v>
      </c>
      <c r="J122" s="142">
        <f>((N1P5!Tot_alumnos*F122)+(N1P5!X_parejas*G122)+(N1P5!x_equipo_4* H122)+(N1P5!Grupal*I122))*E122</f>
        <v>2</v>
      </c>
    </row>
    <row r="123" ht="15.75" hidden="1" customHeight="1">
      <c r="A123" s="171" t="str">
        <f>PLANTILLA!A123</f>
        <v>Re</v>
      </c>
      <c r="B123" s="148" t="str">
        <f>PLANTILLA!B123</f>
        <v>Cable de reuso como audifonos que no funcionan o similar</v>
      </c>
      <c r="C123" s="106">
        <f>PLANTILLA!C123</f>
        <v>1</v>
      </c>
      <c r="D123" s="105" t="str">
        <f>PLANTILLA!D123</f>
        <v>pza</v>
      </c>
      <c r="E123" s="104">
        <v>0.0</v>
      </c>
      <c r="F123" s="108" t="b">
        <v>0</v>
      </c>
      <c r="G123" s="108" t="b">
        <v>0</v>
      </c>
      <c r="H123" s="108" t="b">
        <v>0</v>
      </c>
      <c r="I123" s="108" t="b">
        <v>0</v>
      </c>
      <c r="J123" s="142">
        <f>((N1P5!Tot_alumnos*F123)+(N1P5!X_parejas*G123)+(N1P5!x_equipo_4* H123)+(N1P5!Grupal*I123))*E123</f>
        <v>0</v>
      </c>
    </row>
    <row r="124" ht="15.75" hidden="1" customHeight="1">
      <c r="A124" s="171" t="str">
        <f>PLANTILLA!A124</f>
        <v>Re</v>
      </c>
      <c r="B124" s="148" t="str">
        <f>PLANTILLA!B124</f>
        <v>Caja de cartón mediana</v>
      </c>
      <c r="C124" s="106">
        <f>PLANTILLA!C124</f>
        <v>1</v>
      </c>
      <c r="D124" s="105" t="str">
        <f>PLANTILLA!D124</f>
        <v>pza</v>
      </c>
      <c r="E124" s="104">
        <v>0.0</v>
      </c>
      <c r="F124" s="108" t="b">
        <v>0</v>
      </c>
      <c r="G124" s="108" t="b">
        <v>0</v>
      </c>
      <c r="H124" s="108" t="b">
        <v>0</v>
      </c>
      <c r="I124" s="108" t="b">
        <v>0</v>
      </c>
      <c r="J124" s="142">
        <f>((N1P5!Tot_alumnos*F124)+(N1P5!X_parejas*G124)+(N1P5!x_equipo_4* H124)+(N1P5!Grupal*I124))*E124</f>
        <v>0</v>
      </c>
    </row>
    <row r="125" ht="15.75" hidden="1" customHeight="1">
      <c r="A125" s="171" t="str">
        <f>PLANTILLA!A125</f>
        <v>He</v>
      </c>
      <c r="B125" s="148" t="str">
        <f>PLANTILLA!B125</f>
        <v>Circuitos integrados puente H de tipo L293D o L293N</v>
      </c>
      <c r="C125" s="106">
        <f>PLANTILLA!C125</f>
        <v>1</v>
      </c>
      <c r="D125" s="105" t="str">
        <f>PLANTILLA!D125</f>
        <v>pza</v>
      </c>
      <c r="E125" s="104">
        <v>0.0</v>
      </c>
      <c r="F125" s="108" t="b">
        <v>0</v>
      </c>
      <c r="G125" s="108" t="b">
        <v>0</v>
      </c>
      <c r="H125" s="108" t="b">
        <v>0</v>
      </c>
      <c r="I125" s="108" t="b">
        <v>0</v>
      </c>
      <c r="J125" s="142">
        <f>((N1P5!Tot_alumnos*F125)+(N1P5!X_parejas*G125)+(N1P5!x_equipo_4* H125)+(N1P5!Grupal*I125))*E125</f>
        <v>0</v>
      </c>
    </row>
    <row r="126" ht="15.75" hidden="1" customHeight="1">
      <c r="A126" s="171" t="str">
        <f>PLANTILLA!A126</f>
        <v>He</v>
      </c>
      <c r="B126" s="148" t="str">
        <f>PLANTILLA!B126</f>
        <v>Tapa de atomizador</v>
      </c>
      <c r="C126" s="106">
        <f>PLANTILLA!C126</f>
        <v>1</v>
      </c>
      <c r="D126" s="105" t="str">
        <f>PLANTILLA!D126</f>
        <v>pza</v>
      </c>
      <c r="E126" s="104">
        <v>0.0</v>
      </c>
      <c r="F126" s="108" t="b">
        <v>0</v>
      </c>
      <c r="G126" s="108" t="b">
        <v>0</v>
      </c>
      <c r="H126" s="108" t="b">
        <v>0</v>
      </c>
      <c r="I126" s="108" t="b">
        <v>0</v>
      </c>
      <c r="J126" s="142">
        <f>((N1P5!Tot_alumnos*F126)+(N1P5!X_parejas*G126)+(N1P5!x_equipo_4* H126)+(N1P5!Grupal*I126))*E126</f>
        <v>0</v>
      </c>
    </row>
    <row r="127" ht="15.75" hidden="1" customHeight="1">
      <c r="A127" s="171" t="str">
        <f>PLANTILLA!A127</f>
        <v>Co</v>
      </c>
      <c r="B127" s="148" t="str">
        <f>PLANTILLA!B127</f>
        <v>Vaselina</v>
      </c>
      <c r="C127" s="106">
        <f>PLANTILLA!C127</f>
        <v>1</v>
      </c>
      <c r="D127" s="105" t="str">
        <f>PLANTILLA!D127</f>
        <v>pza</v>
      </c>
      <c r="E127" s="104">
        <v>0.0</v>
      </c>
      <c r="F127" s="108" t="b">
        <v>0</v>
      </c>
      <c r="G127" s="108" t="b">
        <v>0</v>
      </c>
      <c r="H127" s="108" t="b">
        <v>0</v>
      </c>
      <c r="I127" s="108" t="b">
        <v>0</v>
      </c>
      <c r="J127" s="142">
        <f>((N1P5!Tot_alumnos*F127)+(N1P5!X_parejas*G127)+(N1P5!x_equipo_4* H127)+(N1P5!Grupal*I127))*E127</f>
        <v>0</v>
      </c>
    </row>
    <row r="128" ht="15.75" hidden="1" customHeight="1">
      <c r="A128" s="171" t="str">
        <f>PLANTILLA!A128</f>
        <v>He</v>
      </c>
      <c r="B128" s="148" t="str">
        <f>PLANTILLA!B128</f>
        <v>Moto-Tool</v>
      </c>
      <c r="C128" s="106">
        <f>PLANTILLA!C128</f>
        <v>1</v>
      </c>
      <c r="D128" s="105" t="str">
        <f>PLANTILLA!D128</f>
        <v>pza</v>
      </c>
      <c r="E128" s="104">
        <v>0.0</v>
      </c>
      <c r="F128" s="108" t="b">
        <v>0</v>
      </c>
      <c r="G128" s="108" t="b">
        <v>0</v>
      </c>
      <c r="H128" s="108" t="b">
        <v>0</v>
      </c>
      <c r="I128" s="108" t="b">
        <v>0</v>
      </c>
      <c r="J128" s="142">
        <f>((N1P5!Tot_alumnos*F128)+(N1P5!X_parejas*G128)+(N1P5!x_equipo_4* H128)+(N1P5!Grupal*I128))*E128</f>
        <v>0</v>
      </c>
    </row>
    <row r="129" ht="15.75" hidden="1" customHeight="1">
      <c r="A129" s="171" t="str">
        <f>PLANTILLA!A129</f>
        <v>He</v>
      </c>
      <c r="B129" s="148" t="str">
        <f>PLANTILLA!B129</f>
        <v>Broca para el Moto-Tool</v>
      </c>
      <c r="C129" s="106">
        <f>PLANTILLA!C129</f>
        <v>1</v>
      </c>
      <c r="D129" s="105" t="str">
        <f>PLANTILLA!D129</f>
        <v>pza</v>
      </c>
      <c r="E129" s="104">
        <v>0.0</v>
      </c>
      <c r="F129" s="108" t="b">
        <v>0</v>
      </c>
      <c r="G129" s="108" t="b">
        <v>0</v>
      </c>
      <c r="H129" s="108" t="b">
        <v>0</v>
      </c>
      <c r="I129" s="108" t="b">
        <v>0</v>
      </c>
      <c r="J129" s="142">
        <f>((N1P5!Tot_alumnos*F129)+(N1P5!X_parejas*G129)+(N1P5!x_equipo_4* H129)+(N1P5!Grupal*I129))*E129</f>
        <v>0</v>
      </c>
    </row>
    <row r="130" ht="15.75" hidden="1" customHeight="1">
      <c r="A130" s="171" t="str">
        <f>PLANTILLA!A130</f>
        <v>He</v>
      </c>
      <c r="B130" s="148" t="str">
        <f>PLANTILLA!B130</f>
        <v>LED RGB</v>
      </c>
      <c r="C130" s="106">
        <f>PLANTILLA!C130</f>
        <v>1</v>
      </c>
      <c r="D130" s="105" t="str">
        <f>PLANTILLA!D130</f>
        <v>pza</v>
      </c>
      <c r="E130" s="104">
        <v>0.0</v>
      </c>
      <c r="F130" s="108" t="b">
        <v>0</v>
      </c>
      <c r="G130" s="108" t="b">
        <v>0</v>
      </c>
      <c r="H130" s="108" t="b">
        <v>0</v>
      </c>
      <c r="I130" s="108" t="b">
        <v>0</v>
      </c>
      <c r="J130" s="142">
        <f>((N1P5!Tot_alumnos*F130)+(N1P5!X_parejas*G130)+(N1P5!x_equipo_4* H130)+(N1P5!Grupal*I130))*E130</f>
        <v>0</v>
      </c>
    </row>
    <row r="131" ht="15.75" hidden="1" customHeight="1">
      <c r="A131" s="171" t="str">
        <f>PLANTILLA!A131</f>
        <v>Co</v>
      </c>
      <c r="B131" s="148" t="str">
        <f>PLANTILLA!B131</f>
        <v>Papel albanene</v>
      </c>
      <c r="C131" s="106">
        <f>PLANTILLA!C131</f>
        <v>1</v>
      </c>
      <c r="D131" s="105" t="str">
        <f>PLANTILLA!D131</f>
        <v>hoja</v>
      </c>
      <c r="E131" s="104">
        <v>0.0</v>
      </c>
      <c r="F131" s="108" t="b">
        <v>0</v>
      </c>
      <c r="G131" s="108" t="b">
        <v>0</v>
      </c>
      <c r="H131" s="108" t="b">
        <v>0</v>
      </c>
      <c r="I131" s="108" t="b">
        <v>0</v>
      </c>
      <c r="J131" s="142">
        <f>((N1P5!Tot_alumnos*F131)+(N1P5!X_parejas*G131)+(N1P5!x_equipo_4* H131)+(N1P5!Grupal*I131))*E131</f>
        <v>0</v>
      </c>
    </row>
    <row r="132" ht="15.75" hidden="1" customHeight="1">
      <c r="A132" s="171" t="str">
        <f>PLANTILLA!A132</f>
        <v>He</v>
      </c>
      <c r="B132" s="148" t="str">
        <f>PLANTILLA!B132</f>
        <v>Tarjeta Bluetooth HC-05/HC-06</v>
      </c>
      <c r="C132" s="106">
        <f>PLANTILLA!C132</f>
        <v>1</v>
      </c>
      <c r="D132" s="105" t="str">
        <f>PLANTILLA!D132</f>
        <v>pza</v>
      </c>
      <c r="E132" s="104">
        <v>0.0</v>
      </c>
      <c r="F132" s="108" t="b">
        <v>0</v>
      </c>
      <c r="G132" s="108" t="b">
        <v>0</v>
      </c>
      <c r="H132" s="108" t="b">
        <v>0</v>
      </c>
      <c r="I132" s="108" t="b">
        <v>0</v>
      </c>
      <c r="J132" s="142">
        <f>((N1P5!Tot_alumnos*F132)+(N1P5!X_parejas*G132)+(N1P5!x_equipo_4* H132)+(N1P5!Grupal*I132))*E132</f>
        <v>0</v>
      </c>
    </row>
    <row r="133" ht="15.75" hidden="1" customHeight="1">
      <c r="A133" s="171" t="str">
        <f>PLANTILLA!A133</f>
        <v>He</v>
      </c>
      <c r="B133" s="148" t="str">
        <f>PLANTILLA!B133</f>
        <v>Receptor IR con su control IR</v>
      </c>
      <c r="C133" s="106">
        <f>PLANTILLA!C133</f>
        <v>1</v>
      </c>
      <c r="D133" s="105" t="str">
        <f>PLANTILLA!D133</f>
        <v>pza</v>
      </c>
      <c r="E133" s="104">
        <v>0.0</v>
      </c>
      <c r="F133" s="108" t="b">
        <v>0</v>
      </c>
      <c r="G133" s="108" t="b">
        <v>0</v>
      </c>
      <c r="H133" s="108" t="b">
        <v>0</v>
      </c>
      <c r="I133" s="108" t="b">
        <v>0</v>
      </c>
      <c r="J133" s="142">
        <f>((N1P5!Tot_alumnos*F133)+(N1P5!X_parejas*G133)+(N1P5!x_equipo_4* H133)+(N1P5!Grupal*I133))*E133</f>
        <v>0</v>
      </c>
    </row>
    <row r="134" ht="15.75" hidden="1" customHeight="1">
      <c r="A134" s="171" t="str">
        <f>PLANTILLA!A134</f>
        <v>He</v>
      </c>
      <c r="B134" s="148" t="str">
        <f>PLANTILLA!B134</f>
        <v>Ventilador para PC de 12 V</v>
      </c>
      <c r="C134" s="106">
        <f>PLANTILLA!C134</f>
        <v>1</v>
      </c>
      <c r="D134" s="105" t="str">
        <f>PLANTILLA!D134</f>
        <v>pza</v>
      </c>
      <c r="E134" s="104">
        <v>0.0</v>
      </c>
      <c r="F134" s="108" t="b">
        <v>0</v>
      </c>
      <c r="G134" s="108" t="b">
        <v>0</v>
      </c>
      <c r="H134" s="108" t="b">
        <v>0</v>
      </c>
      <c r="I134" s="108" t="b">
        <v>0</v>
      </c>
      <c r="J134" s="142">
        <f>((N1P5!Tot_alumnos*F134)+(N1P5!X_parejas*G134)+(N1P5!x_equipo_4* H134)+(N1P5!Grupal*I134))*E134</f>
        <v>0</v>
      </c>
    </row>
    <row r="135" ht="15.75" hidden="1" customHeight="1">
      <c r="A135" s="171" t="str">
        <f>PLANTILLA!A135</f>
        <v>Co</v>
      </c>
      <c r="B135" s="148" t="str">
        <f>PLANTILLA!B135</f>
        <v>Harina</v>
      </c>
      <c r="C135" s="106">
        <f>PLANTILLA!C135</f>
        <v>1</v>
      </c>
      <c r="D135" s="105" t="str">
        <f>PLANTILLA!D135</f>
        <v>pza</v>
      </c>
      <c r="E135" s="104">
        <v>0.0</v>
      </c>
      <c r="F135" s="108" t="b">
        <v>0</v>
      </c>
      <c r="G135" s="108" t="b">
        <v>0</v>
      </c>
      <c r="H135" s="108" t="b">
        <v>0</v>
      </c>
      <c r="I135" s="108" t="b">
        <v>0</v>
      </c>
      <c r="J135" s="142">
        <f>((N1P5!Tot_alumnos*F135)+(N1P5!X_parejas*G135)+(N1P5!x_equipo_4* H135)+(N1P5!Grupal*I135))*E135</f>
        <v>0</v>
      </c>
    </row>
    <row r="136" ht="15.75" hidden="1" customHeight="1">
      <c r="A136" s="171" t="str">
        <f>PLANTILLA!A136</f>
        <v>He</v>
      </c>
      <c r="B136" s="148" t="str">
        <f>PLANTILLA!B136</f>
        <v>Eliminador de pared de 12V</v>
      </c>
      <c r="C136" s="106">
        <f>PLANTILLA!C136</f>
        <v>1</v>
      </c>
      <c r="D136" s="105" t="str">
        <f>PLANTILLA!D136</f>
        <v>pza</v>
      </c>
      <c r="E136" s="104">
        <v>0.0</v>
      </c>
      <c r="F136" s="108" t="b">
        <v>0</v>
      </c>
      <c r="G136" s="108" t="b">
        <v>0</v>
      </c>
      <c r="H136" s="108" t="b">
        <v>0</v>
      </c>
      <c r="I136" s="108" t="b">
        <v>0</v>
      </c>
      <c r="J136" s="142">
        <f>((N1P5!Tot_alumnos*F136)+(N1P5!X_parejas*G136)+(N1P5!x_equipo_4* H136)+(N1P5!Grupal*I136))*E136</f>
        <v>0</v>
      </c>
    </row>
    <row r="137" ht="15.75" hidden="1" customHeight="1">
      <c r="A137" s="171" t="str">
        <f>PLANTILLA!A137</f>
        <v>He</v>
      </c>
      <c r="B137" s="148" t="str">
        <f>PLANTILLA!B137</f>
        <v>Tabla salvacortes de 45 x 30 cm (recomendado opcional)</v>
      </c>
      <c r="C137" s="106">
        <f>PLANTILLA!C137</f>
        <v>1</v>
      </c>
      <c r="D137" s="105" t="str">
        <f>PLANTILLA!D137</f>
        <v>pza</v>
      </c>
      <c r="E137" s="104">
        <v>0.0</v>
      </c>
      <c r="F137" s="108" t="b">
        <v>0</v>
      </c>
      <c r="G137" s="108" t="b">
        <v>0</v>
      </c>
      <c r="H137" s="108" t="b">
        <v>0</v>
      </c>
      <c r="I137" s="108" t="b">
        <v>0</v>
      </c>
      <c r="J137" s="142">
        <f>((N1P5!Tot_alumnos*F137)+(N1P5!X_parejas*G137)+(N1P5!x_equipo_4* H137)+(N1P5!Grupal*I137))*E137</f>
        <v>0</v>
      </c>
    </row>
    <row r="138" ht="15.75" hidden="1" customHeight="1">
      <c r="A138" s="171" t="str">
        <f>PLANTILLA!A138</f>
        <v>He</v>
      </c>
      <c r="B138" s="148" t="str">
        <f>PLANTILLA!B138</f>
        <v>Tabla de madera de 3" de espesor de 30 cm x 30 cm (tabla de sacrificio)</v>
      </c>
      <c r="C138" s="106">
        <f>PLANTILLA!C138</f>
        <v>1</v>
      </c>
      <c r="D138" s="105" t="str">
        <f>PLANTILLA!D138</f>
        <v>pza</v>
      </c>
      <c r="E138" s="104">
        <v>0.0</v>
      </c>
      <c r="F138" s="108" t="b">
        <v>0</v>
      </c>
      <c r="G138" s="108" t="b">
        <v>0</v>
      </c>
      <c r="H138" s="108" t="b">
        <v>0</v>
      </c>
      <c r="I138" s="108" t="b">
        <v>0</v>
      </c>
      <c r="J138" s="142">
        <f>((N1P5!Tot_alumnos*F138)+(N1P5!X_parejas*G138)+(N1P5!x_equipo_4* H138)+(N1P5!Grupal*I138))*E138</f>
        <v>0</v>
      </c>
    </row>
    <row r="139" ht="15.75" hidden="1" customHeight="1">
      <c r="A139" s="171" t="str">
        <f>PLANTILLA!A139</f>
        <v>Co</v>
      </c>
      <c r="B139" s="148" t="str">
        <f>PLANTILLA!B139</f>
        <v>Resistencia 220 ohms</v>
      </c>
      <c r="C139" s="106">
        <f>PLANTILLA!C139</f>
        <v>1</v>
      </c>
      <c r="D139" s="105" t="str">
        <f>PLANTILLA!D139</f>
        <v>pza</v>
      </c>
      <c r="E139" s="104">
        <v>0.0</v>
      </c>
      <c r="F139" s="108" t="b">
        <v>0</v>
      </c>
      <c r="G139" s="108" t="b">
        <v>0</v>
      </c>
      <c r="H139" s="108" t="b">
        <v>0</v>
      </c>
      <c r="I139" s="108" t="b">
        <v>0</v>
      </c>
      <c r="J139" s="142">
        <f>((N1P5!Tot_alumnos*F139)+(N1P5!X_parejas*G139)+(N1P5!x_equipo_4* H139)+(N1P5!Grupal*I139))*E139</f>
        <v>0</v>
      </c>
    </row>
    <row r="140" ht="15.75" customHeight="1">
      <c r="A140" s="171" t="str">
        <f>PLANTILLA!A140</f>
        <v>He</v>
      </c>
      <c r="B140" s="148" t="str">
        <f>PLANTILLA!B140</f>
        <v>Protoboard 400 puntos</v>
      </c>
      <c r="C140" s="106">
        <f>PLANTILLA!C140</f>
        <v>1</v>
      </c>
      <c r="D140" s="105" t="str">
        <f>PLANTILLA!D140</f>
        <v>pza</v>
      </c>
      <c r="E140" s="104">
        <v>1.0</v>
      </c>
      <c r="F140" s="108" t="b">
        <v>0</v>
      </c>
      <c r="G140" s="108" t="b">
        <v>0</v>
      </c>
      <c r="H140" s="108" t="b">
        <v>1</v>
      </c>
      <c r="I140" s="108" t="b">
        <v>0</v>
      </c>
      <c r="J140" s="142">
        <f>((N1P5!Tot_alumnos*F140)+(N1P5!X_parejas*G140)+(N1P5!x_equipo_4* H140)+(N1P5!Grupal*I140))*E140</f>
        <v>2</v>
      </c>
    </row>
    <row r="141" ht="15.75" hidden="1" customHeight="1">
      <c r="A141" s="171" t="str">
        <f>PLANTILLA!A141</f>
        <v>Co</v>
      </c>
      <c r="B141" s="148" t="str">
        <f>PLANTILLA!B141</f>
        <v>Fotoresistencia</v>
      </c>
      <c r="C141" s="106">
        <f>PLANTILLA!C141</f>
        <v>1</v>
      </c>
      <c r="D141" s="105" t="str">
        <f>PLANTILLA!D141</f>
        <v>pza</v>
      </c>
      <c r="E141" s="104">
        <v>0.0</v>
      </c>
      <c r="F141" s="108" t="b">
        <v>0</v>
      </c>
      <c r="G141" s="108" t="b">
        <v>0</v>
      </c>
      <c r="H141" s="108" t="b">
        <v>0</v>
      </c>
      <c r="I141" s="108" t="b">
        <v>0</v>
      </c>
      <c r="J141" s="142">
        <f>((N1P5!Tot_alumnos*F141)+(N1P5!X_parejas*G141)+(N1P5!x_equipo_4* H141)+(N1P5!Grupal*I141))*E141</f>
        <v>0</v>
      </c>
    </row>
    <row r="142" ht="15.75" customHeight="1">
      <c r="A142" s="171" t="str">
        <f>PLANTILLA!A142</f>
        <v>Co</v>
      </c>
      <c r="B142" s="148" t="str">
        <f>PLANTILLA!B142</f>
        <v>Listón </v>
      </c>
      <c r="C142" s="106">
        <f>PLANTILLA!C142</f>
        <v>1</v>
      </c>
      <c r="D142" s="105" t="s">
        <v>251</v>
      </c>
      <c r="E142" s="104">
        <v>1.0</v>
      </c>
      <c r="F142" s="108" t="b">
        <v>0</v>
      </c>
      <c r="G142" s="108" t="b">
        <v>0</v>
      </c>
      <c r="H142" s="108" t="b">
        <v>1</v>
      </c>
      <c r="I142" s="108" t="b">
        <v>0</v>
      </c>
      <c r="J142" s="142">
        <f>((N1P5!Tot_alumnos*F142)+(N1P5!X_parejas*G142)+(N1P5!x_equipo_4* H142)+(N1P5!Grupal*I142))*E142</f>
        <v>2</v>
      </c>
    </row>
    <row r="143" ht="15.75" customHeight="1">
      <c r="A143" s="171" t="str">
        <f>PLANTILLA!A143</f>
        <v>Co</v>
      </c>
      <c r="B143" s="148" t="str">
        <f>PLANTILLA!B143</f>
        <v>Push-button </v>
      </c>
      <c r="C143" s="106">
        <f>PLANTILLA!C143</f>
        <v>1</v>
      </c>
      <c r="D143" s="105" t="str">
        <f>PLANTILLA!D143</f>
        <v>pza</v>
      </c>
      <c r="E143" s="104">
        <v>1.0</v>
      </c>
      <c r="F143" s="108" t="b">
        <v>0</v>
      </c>
      <c r="G143" s="108" t="b">
        <v>0</v>
      </c>
      <c r="H143" s="108" t="b">
        <v>1</v>
      </c>
      <c r="I143" s="108" t="b">
        <v>0</v>
      </c>
      <c r="J143" s="142">
        <f>((N1P5!Tot_alumnos*F143)+(N1P5!X_parejas*G143)+(N1P5!x_equipo_4* H143)+(N1P5!Grupal*I143))*E143</f>
        <v>2</v>
      </c>
    </row>
    <row r="144" ht="15.75" hidden="1" customHeight="1">
      <c r="A144" s="171" t="str">
        <f>PLANTILLA!A144</f>
        <v>He</v>
      </c>
      <c r="B144" s="148" t="str">
        <f>PLANTILLA!B144</f>
        <v>Puente H- L293D</v>
      </c>
      <c r="C144" s="106">
        <f>PLANTILLA!C144</f>
        <v>1</v>
      </c>
      <c r="D144" s="105" t="str">
        <f>PLANTILLA!D144</f>
        <v>pza</v>
      </c>
      <c r="E144" s="104">
        <v>0.0</v>
      </c>
      <c r="F144" s="108" t="b">
        <v>0</v>
      </c>
      <c r="G144" s="108" t="b">
        <v>0</v>
      </c>
      <c r="H144" s="108" t="b">
        <v>0</v>
      </c>
      <c r="I144" s="108" t="b">
        <v>0</v>
      </c>
      <c r="J144" s="142">
        <f>((N1P5!Tot_alumnos*F144)+(N1P5!X_parejas*G144)+(N1P5!x_equipo_4* H144)+(N1P5!Grupal*I144))*E144</f>
        <v>0</v>
      </c>
    </row>
    <row r="145" ht="15.75" hidden="1" customHeight="1">
      <c r="A145" s="171" t="str">
        <f>PLANTILLA!A145</f>
        <v>He</v>
      </c>
      <c r="B145" s="148" t="str">
        <f>PLANTILLA!B145</f>
        <v>Potenciómetro 250K ohms</v>
      </c>
      <c r="C145" s="106">
        <f>PLANTILLA!C145</f>
        <v>1</v>
      </c>
      <c r="D145" s="105" t="str">
        <f>PLANTILLA!D145</f>
        <v>pza</v>
      </c>
      <c r="E145" s="104">
        <v>0.0</v>
      </c>
      <c r="F145" s="108" t="b">
        <v>0</v>
      </c>
      <c r="G145" s="108" t="b">
        <v>0</v>
      </c>
      <c r="H145" s="108" t="b">
        <v>0</v>
      </c>
      <c r="I145" s="108" t="b">
        <v>0</v>
      </c>
      <c r="J145" s="142">
        <f>((N1P5!Tot_alumnos*F145)+(N1P5!X_parejas*G145)+(N1P5!x_equipo_4* H145)+(N1P5!Grupal*I145))*E145</f>
        <v>0</v>
      </c>
    </row>
    <row r="146" ht="15.75" hidden="1" customHeight="1">
      <c r="A146" s="171" t="str">
        <f>PLANTILLA!A146</f>
        <v>Co</v>
      </c>
      <c r="B146" s="148" t="str">
        <f>PLANTILLA!B146</f>
        <v>Resistencia 10K ohms</v>
      </c>
      <c r="C146" s="106">
        <f>PLANTILLA!C146</f>
        <v>1</v>
      </c>
      <c r="D146" s="105" t="str">
        <f>PLANTILLA!D146</f>
        <v>pza</v>
      </c>
      <c r="E146" s="104">
        <v>0.0</v>
      </c>
      <c r="F146" s="108" t="b">
        <v>0</v>
      </c>
      <c r="G146" s="108" t="b">
        <v>0</v>
      </c>
      <c r="H146" s="108" t="b">
        <v>0</v>
      </c>
      <c r="I146" s="108" t="b">
        <v>0</v>
      </c>
      <c r="J146" s="142">
        <f>((N1P5!Tot_alumnos*F146)+(N1P5!X_parejas*G146)+(N1P5!x_equipo_4* H146)+(N1P5!Grupal*I146))*E146</f>
        <v>0</v>
      </c>
    </row>
    <row r="147" ht="15.75" hidden="1" customHeight="1">
      <c r="A147" s="171" t="str">
        <f>PLANTILLA!A147</f>
        <v>He</v>
      </c>
      <c r="B147" s="148" t="str">
        <f>PLANTILLA!B147</f>
        <v>Buzzer</v>
      </c>
      <c r="C147" s="106">
        <f>PLANTILLA!C147</f>
        <v>1</v>
      </c>
      <c r="D147" s="105" t="str">
        <f>PLANTILLA!D147</f>
        <v>pza</v>
      </c>
      <c r="E147" s="104">
        <v>0.0</v>
      </c>
      <c r="F147" s="108" t="b">
        <v>0</v>
      </c>
      <c r="G147" s="108" t="b">
        <v>0</v>
      </c>
      <c r="H147" s="108" t="b">
        <v>0</v>
      </c>
      <c r="I147" s="108" t="b">
        <v>0</v>
      </c>
      <c r="J147" s="142">
        <f>((N1P5!Tot_alumnos*F147)+(N1P5!X_parejas*G147)+(N1P5!x_equipo_4* H147)+(N1P5!Grupal*I147))*E147</f>
        <v>0</v>
      </c>
    </row>
    <row r="148" ht="15.75" hidden="1" customHeight="1">
      <c r="A148" s="171" t="str">
        <f>PLANTILLA!A148</f>
        <v>He</v>
      </c>
      <c r="B148" s="148" t="str">
        <f>PLANTILLA!B148</f>
        <v>Limit switch o boton de carrera</v>
      </c>
      <c r="C148" s="106">
        <f>PLANTILLA!C148</f>
        <v>1</v>
      </c>
      <c r="D148" s="105" t="str">
        <f>PLANTILLA!D148</f>
        <v>pza</v>
      </c>
      <c r="E148" s="104">
        <v>0.0</v>
      </c>
      <c r="F148" s="108" t="b">
        <v>0</v>
      </c>
      <c r="G148" s="108" t="b">
        <v>0</v>
      </c>
      <c r="H148" s="108" t="b">
        <v>0</v>
      </c>
      <c r="I148" s="108" t="b">
        <v>0</v>
      </c>
      <c r="J148" s="142">
        <f>((N1P5!Tot_alumnos*F148)+(N1P5!X_parejas*G148)+(N1P5!x_equipo_4* H148)+(N1P5!Grupal*I148))*E148</f>
        <v>0</v>
      </c>
    </row>
    <row r="149" ht="15.75" hidden="1" customHeight="1">
      <c r="A149" s="171" t="str">
        <f>PLANTILLA!A149</f>
        <v>He</v>
      </c>
      <c r="B149" s="148" t="str">
        <f>PLANTILLA!B149</f>
        <v>Sensor de inclinación digital</v>
      </c>
      <c r="C149" s="106">
        <f>PLANTILLA!C149</f>
        <v>1</v>
      </c>
      <c r="D149" s="105" t="str">
        <f>PLANTILLA!D149</f>
        <v>pza</v>
      </c>
      <c r="E149" s="104">
        <v>0.0</v>
      </c>
      <c r="F149" s="108" t="b">
        <v>0</v>
      </c>
      <c r="G149" s="108" t="b">
        <v>0</v>
      </c>
      <c r="H149" s="108" t="b">
        <v>0</v>
      </c>
      <c r="I149" s="108" t="b">
        <v>0</v>
      </c>
      <c r="J149" s="142">
        <f>((N1P5!Tot_alumnos*F149)+(N1P5!X_parejas*G149)+(N1P5!x_equipo_4* H149)+(N1P5!Grupal*I149))*E149</f>
        <v>0</v>
      </c>
    </row>
    <row r="150" ht="15.75" hidden="1" customHeight="1">
      <c r="A150" s="171" t="str">
        <f>PLANTILLA!A150</f>
        <v>He</v>
      </c>
      <c r="B150" s="148" t="str">
        <f>PLANTILLA!B150</f>
        <v>1 mini módulo reproductor MP3 DF player con ranura para micro SD</v>
      </c>
      <c r="C150" s="106">
        <f>PLANTILLA!C150</f>
        <v>1</v>
      </c>
      <c r="D150" s="105" t="str">
        <f>PLANTILLA!D150</f>
        <v>pza</v>
      </c>
      <c r="E150" s="104">
        <v>0.0</v>
      </c>
      <c r="F150" s="108" t="b">
        <v>0</v>
      </c>
      <c r="G150" s="108" t="b">
        <v>0</v>
      </c>
      <c r="H150" s="108" t="b">
        <v>0</v>
      </c>
      <c r="I150" s="108" t="b">
        <v>0</v>
      </c>
      <c r="J150" s="142">
        <f>((N1P5!Tot_alumnos*F150)+(N1P5!X_parejas*G150)+(N1P5!x_equipo_4* H150)+(N1P5!Grupal*I150))*E150</f>
        <v>0</v>
      </c>
    </row>
    <row r="151" ht="15.75" hidden="1" customHeight="1">
      <c r="A151" s="171" t="str">
        <f>PLANTILLA!A151</f>
        <v>He</v>
      </c>
      <c r="B151" s="148" t="str">
        <f>PLANTILLA!B151</f>
        <v>1 tarjeta micro SD no mayor a 16 GB</v>
      </c>
      <c r="C151" s="106">
        <f>PLANTILLA!C151</f>
        <v>1</v>
      </c>
      <c r="D151" s="105" t="str">
        <f>PLANTILLA!D151</f>
        <v>pza</v>
      </c>
      <c r="E151" s="104">
        <v>0.0</v>
      </c>
      <c r="F151" s="108" t="b">
        <v>0</v>
      </c>
      <c r="G151" s="108" t="b">
        <v>0</v>
      </c>
      <c r="H151" s="108" t="b">
        <v>0</v>
      </c>
      <c r="I151" s="108" t="b">
        <v>0</v>
      </c>
      <c r="J151" s="142">
        <f>((N1P5!Tot_alumnos*F151)+(N1P5!X_parejas*G151)+(N1P5!x_equipo_4* H151)+(N1P5!Grupal*I151))*E151</f>
        <v>0</v>
      </c>
    </row>
    <row r="152" ht="15.75" hidden="1" customHeight="1">
      <c r="A152" s="171" t="str">
        <f>PLANTILLA!A152</f>
        <v>He</v>
      </c>
      <c r="B152" s="148" t="str">
        <f>PLANTILLA!B152</f>
        <v>Bocinas alambricas para computadora</v>
      </c>
      <c r="C152" s="106">
        <f>PLANTILLA!C152</f>
        <v>1</v>
      </c>
      <c r="D152" s="105" t="str">
        <f>PLANTILLA!D152</f>
        <v>pza</v>
      </c>
      <c r="E152" s="104">
        <v>0.0</v>
      </c>
      <c r="F152" s="108" t="b">
        <v>0</v>
      </c>
      <c r="G152" s="108" t="b">
        <v>0</v>
      </c>
      <c r="H152" s="108" t="b">
        <v>0</v>
      </c>
      <c r="I152" s="108" t="b">
        <v>0</v>
      </c>
      <c r="J152" s="142">
        <f>((N1P5!Tot_alumnos*F152)+(N1P5!X_parejas*G152)+(N1P5!x_equipo_4* H152)+(N1P5!Grupal*I152))*E152</f>
        <v>0</v>
      </c>
    </row>
    <row r="153" ht="15.75" hidden="1" customHeight="1">
      <c r="A153" s="171" t="str">
        <f>PLANTILLA!A153</f>
        <v>He</v>
      </c>
      <c r="B153" s="148" t="str">
        <f>PLANTILLA!B153</f>
        <v>1 módulo TRRS Breakout Jack 3.5 mm</v>
      </c>
      <c r="C153" s="106">
        <f>PLANTILLA!C153</f>
        <v>1</v>
      </c>
      <c r="D153" s="105" t="str">
        <f>PLANTILLA!D153</f>
        <v>pza</v>
      </c>
      <c r="E153" s="104">
        <v>0.0</v>
      </c>
      <c r="F153" s="108" t="b">
        <v>0</v>
      </c>
      <c r="G153" s="108" t="b">
        <v>0</v>
      </c>
      <c r="H153" s="108" t="b">
        <v>0</v>
      </c>
      <c r="I153" s="108" t="b">
        <v>0</v>
      </c>
      <c r="J153" s="142">
        <f>((N1P5!Tot_alumnos*F153)+(N1P5!X_parejas*G153)+(N1P5!x_equipo_4* H153)+(N1P5!Grupal*I153))*E153</f>
        <v>0</v>
      </c>
    </row>
    <row r="154" ht="15.75" hidden="1" customHeight="1">
      <c r="A154" s="171" t="str">
        <f>PLANTILLA!A154</f>
        <v>Co</v>
      </c>
      <c r="B154" s="148" t="str">
        <f>PLANTILLA!B154</f>
        <v>Cable de color rojo</v>
      </c>
      <c r="C154" s="106">
        <f>PLANTILLA!C154</f>
        <v>1</v>
      </c>
      <c r="D154" s="105" t="str">
        <f>PLANTILLA!D154</f>
        <v>metro</v>
      </c>
      <c r="E154" s="104">
        <v>0.0</v>
      </c>
      <c r="F154" s="108" t="b">
        <v>0</v>
      </c>
      <c r="G154" s="108" t="b">
        <v>0</v>
      </c>
      <c r="H154" s="108" t="b">
        <v>0</v>
      </c>
      <c r="I154" s="108" t="b">
        <v>0</v>
      </c>
      <c r="J154" s="142">
        <f>((N1P5!Tot_alumnos*F154)+(N1P5!X_parejas*G154)+(N1P5!x_equipo_4* H154)+(N1P5!Grupal*I154))*E154</f>
        <v>0</v>
      </c>
    </row>
    <row r="155" ht="15.75" hidden="1" customHeight="1">
      <c r="A155" s="171" t="str">
        <f>PLANTILLA!A155</f>
        <v>Co</v>
      </c>
      <c r="B155" s="148" t="str">
        <f>PLANTILLA!B155</f>
        <v>Bolsa hermética tipo Ziploc</v>
      </c>
      <c r="C155" s="106">
        <f>PLANTILLA!C155</f>
        <v>1</v>
      </c>
      <c r="D155" s="105" t="str">
        <f>PLANTILLA!D155</f>
        <v>pza</v>
      </c>
      <c r="E155" s="104">
        <v>0.0</v>
      </c>
      <c r="F155" s="108" t="b">
        <v>0</v>
      </c>
      <c r="G155" s="108" t="b">
        <v>0</v>
      </c>
      <c r="H155" s="108" t="b">
        <v>0</v>
      </c>
      <c r="I155" s="108" t="b">
        <v>0</v>
      </c>
      <c r="J155" s="142">
        <f>((N1P5!Tot_alumnos*F155)+(N1P5!X_parejas*G155)+(N1P5!x_equipo_4* H155)+(N1P5!Grupal*I155))*E155</f>
        <v>0</v>
      </c>
    </row>
    <row r="156" ht="15.75" hidden="1" customHeight="1">
      <c r="A156" s="171" t="str">
        <f>PLANTILLA!A156</f>
        <v>Co</v>
      </c>
      <c r="B156" s="148" t="str">
        <f>PLANTILLA!B156</f>
        <v>Cable de color negro</v>
      </c>
      <c r="C156" s="106">
        <f>PLANTILLA!C156</f>
        <v>1</v>
      </c>
      <c r="D156" s="105" t="str">
        <f>PLANTILLA!D156</f>
        <v>metro</v>
      </c>
      <c r="E156" s="104">
        <v>0.0</v>
      </c>
      <c r="F156" s="108" t="b">
        <v>0</v>
      </c>
      <c r="G156" s="108" t="b">
        <v>0</v>
      </c>
      <c r="H156" s="108" t="b">
        <v>0</v>
      </c>
      <c r="I156" s="108" t="b">
        <v>0</v>
      </c>
      <c r="J156" s="142">
        <f>((N1P5!Tot_alumnos*F156)+(N1P5!X_parejas*G156)+(N1P5!x_equipo_4* H156)+(N1P5!Grupal*I156))*E156</f>
        <v>0</v>
      </c>
    </row>
    <row r="157" ht="15.75" hidden="1" customHeight="1">
      <c r="A157" s="171" t="str">
        <f>PLANTILLA!A157</f>
        <v>Co</v>
      </c>
      <c r="B157" s="148" t="str">
        <f>PLANTILLA!B157</f>
        <v>Cable de color amarillo</v>
      </c>
      <c r="C157" s="106">
        <f>PLANTILLA!C157</f>
        <v>1</v>
      </c>
      <c r="D157" s="105" t="str">
        <f>PLANTILLA!D157</f>
        <v>metro</v>
      </c>
      <c r="E157" s="104">
        <v>0.0</v>
      </c>
      <c r="F157" s="108" t="b">
        <v>0</v>
      </c>
      <c r="G157" s="108" t="b">
        <v>0</v>
      </c>
      <c r="H157" s="108" t="b">
        <v>0</v>
      </c>
      <c r="I157" s="108" t="b">
        <v>0</v>
      </c>
      <c r="J157" s="142">
        <f>((N1P5!Tot_alumnos*F157)+(N1P5!X_parejas*G157)+(N1P5!x_equipo_4* H157)+(N1P5!Grupal*I157))*E157</f>
        <v>0</v>
      </c>
    </row>
    <row r="158" ht="15.75" hidden="1" customHeight="1">
      <c r="A158" s="171" t="str">
        <f>PLANTILLA!A158</f>
        <v>He</v>
      </c>
      <c r="B158" s="148" t="str">
        <f>PLANTILLA!B158</f>
        <v>Aro de 16 Ledes neopixel</v>
      </c>
      <c r="C158" s="106">
        <f>PLANTILLA!C158</f>
        <v>1</v>
      </c>
      <c r="D158" s="105" t="str">
        <f>PLANTILLA!D158</f>
        <v>pza</v>
      </c>
      <c r="E158" s="104">
        <v>0.0</v>
      </c>
      <c r="F158" s="108" t="b">
        <v>0</v>
      </c>
      <c r="G158" s="108" t="b">
        <v>0</v>
      </c>
      <c r="H158" s="108" t="b">
        <v>0</v>
      </c>
      <c r="I158" s="108" t="b">
        <v>0</v>
      </c>
      <c r="J158" s="142">
        <f>((N1P5!Tot_alumnos*F158)+(N1P5!X_parejas*G158)+(N1P5!x_equipo_4* H158)+(N1P5!Grupal*I158))*E158</f>
        <v>0</v>
      </c>
    </row>
    <row r="159" ht="15.75" hidden="1" customHeight="1">
      <c r="A159" s="171" t="str">
        <f>PLANTILLA!A159</f>
        <v>He</v>
      </c>
      <c r="B159" s="148" t="str">
        <f>PLANTILLA!B159</f>
        <v>Módulo sensor de sonido</v>
      </c>
      <c r="C159" s="106">
        <f>PLANTILLA!C159</f>
        <v>1</v>
      </c>
      <c r="D159" s="105" t="str">
        <f>PLANTILLA!D159</f>
        <v>pza</v>
      </c>
      <c r="E159" s="104">
        <v>0.0</v>
      </c>
      <c r="F159" s="108" t="b">
        <v>0</v>
      </c>
      <c r="G159" s="108" t="b">
        <v>0</v>
      </c>
      <c r="H159" s="108" t="b">
        <v>0</v>
      </c>
      <c r="I159" s="108" t="b">
        <v>0</v>
      </c>
      <c r="J159" s="142">
        <f>((N1P5!Tot_alumnos*F159)+(N1P5!X_parejas*G159)+(N1P5!x_equipo_4* H159)+(N1P5!Grupal*I159))*E159</f>
        <v>0</v>
      </c>
    </row>
    <row r="160" ht="15.75" hidden="1" customHeight="1">
      <c r="A160" s="171" t="str">
        <f>PLANTILLA!A160</f>
        <v>He</v>
      </c>
      <c r="B160" s="148" t="str">
        <f>PLANTILLA!B160</f>
        <v>Protoboard mini 170 puntos</v>
      </c>
      <c r="C160" s="106">
        <f>PLANTILLA!C160</f>
        <v>1</v>
      </c>
      <c r="D160" s="105" t="str">
        <f>PLANTILLA!D160</f>
        <v>pza</v>
      </c>
      <c r="E160" s="104">
        <v>0.0</v>
      </c>
      <c r="F160" s="108" t="b">
        <v>0</v>
      </c>
      <c r="G160" s="108" t="b">
        <v>0</v>
      </c>
      <c r="H160" s="108" t="b">
        <v>0</v>
      </c>
      <c r="I160" s="108" t="b">
        <v>0</v>
      </c>
      <c r="J160" s="142">
        <f>((N1P5!Tot_alumnos*F160)+(N1P5!X_parejas*G160)+(N1P5!x_equipo_4* H160)+(N1P5!Grupal*I160))*E160</f>
        <v>0</v>
      </c>
    </row>
    <row r="161" ht="15.75" hidden="1" customHeight="1">
      <c r="A161" s="171" t="str">
        <f>PLANTILLA!A161</f>
        <v/>
      </c>
      <c r="B161" s="148" t="str">
        <f>PLANTILLA!B161</f>
        <v/>
      </c>
      <c r="C161" s="106">
        <f>PLANTILLA!C161</f>
        <v>1</v>
      </c>
      <c r="D161" s="105" t="str">
        <f>PLANTILLA!D161</f>
        <v>pza</v>
      </c>
      <c r="E161" s="104">
        <v>0.0</v>
      </c>
      <c r="F161" s="108" t="b">
        <v>0</v>
      </c>
      <c r="G161" s="108" t="b">
        <v>0</v>
      </c>
      <c r="H161" s="108" t="b">
        <v>0</v>
      </c>
      <c r="I161" s="108" t="b">
        <v>0</v>
      </c>
      <c r="J161" s="142">
        <f>((N1P5!Tot_alumnos*F161)+(N1P5!X_parejas*G161)+(N1P5!x_equipo_4* H161)+(N1P5!Grupal*I161))*E161</f>
        <v>0</v>
      </c>
    </row>
    <row r="162" ht="15.75" hidden="1" customHeight="1">
      <c r="A162" s="171" t="str">
        <f>PLANTILLA!A162</f>
        <v/>
      </c>
      <c r="B162" s="148" t="str">
        <f>PLANTILLA!B162</f>
        <v>TECNOLOGÍA EDUCATIVA</v>
      </c>
      <c r="C162" s="106">
        <f>PLANTILLA!C162</f>
        <v>1</v>
      </c>
      <c r="D162" s="105" t="str">
        <f>PLANTILLA!D162</f>
        <v>pza</v>
      </c>
      <c r="E162" s="104">
        <v>0.0</v>
      </c>
      <c r="F162" s="108" t="b">
        <v>0</v>
      </c>
      <c r="G162" s="108" t="b">
        <v>0</v>
      </c>
      <c r="H162" s="108" t="b">
        <v>0</v>
      </c>
      <c r="I162" s="108" t="b">
        <v>0</v>
      </c>
      <c r="J162" s="142">
        <f>((N1P5!Tot_alumnos*F162)+(N1P5!X_parejas*G162)+(N1P5!x_equipo_4* H162)+(N1P5!Grupal*I162))*E162</f>
        <v>0</v>
      </c>
    </row>
    <row r="163" ht="15.75" hidden="1" customHeight="1">
      <c r="A163" s="171" t="str">
        <f>PLANTILLA!A163</f>
        <v>Te</v>
      </c>
      <c r="B163" s="148" t="str">
        <f>PLANTILLA!B163</f>
        <v>Kit de construcción Lego EV3/SPIKE</v>
      </c>
      <c r="C163" s="106">
        <f>PLANTILLA!C163</f>
        <v>1</v>
      </c>
      <c r="D163" s="105" t="str">
        <f>PLANTILLA!D163</f>
        <v>kit</v>
      </c>
      <c r="E163" s="104">
        <v>0.0</v>
      </c>
      <c r="F163" s="108" t="b">
        <v>0</v>
      </c>
      <c r="G163" s="108" t="b">
        <v>0</v>
      </c>
      <c r="H163" s="108" t="b">
        <v>0</v>
      </c>
      <c r="I163" s="108" t="b">
        <v>0</v>
      </c>
      <c r="J163" s="142">
        <f>((N1P5!Tot_alumnos*F163)+(N1P5!X_parejas*G163)+(N1P5!x_equipo_4* H163)+(N1P5!Grupal*I163))*E163</f>
        <v>0</v>
      </c>
    </row>
    <row r="164" ht="15.75" hidden="1" customHeight="1">
      <c r="A164" s="171" t="str">
        <f>PLANTILLA!A164</f>
        <v>Te</v>
      </c>
      <c r="B164" s="148" t="str">
        <f>PLANTILLA!B164</f>
        <v>Microbit</v>
      </c>
      <c r="C164" s="106">
        <f>PLANTILLA!C164</f>
        <v>1</v>
      </c>
      <c r="D164" s="105" t="str">
        <f>PLANTILLA!D164</f>
        <v>kit</v>
      </c>
      <c r="E164" s="104">
        <v>0.0</v>
      </c>
      <c r="F164" s="108" t="b">
        <v>0</v>
      </c>
      <c r="G164" s="108" t="b">
        <v>0</v>
      </c>
      <c r="H164" s="108" t="b">
        <v>0</v>
      </c>
      <c r="I164" s="108" t="b">
        <v>0</v>
      </c>
      <c r="J164" s="142">
        <f>((N1P5!Tot_alumnos*F164)+(N1P5!X_parejas*G164)+(N1P5!x_equipo_4* H164)+(N1P5!Grupal*I164))*E164</f>
        <v>0</v>
      </c>
    </row>
    <row r="165" ht="15.75" customHeight="1">
      <c r="A165" s="171" t="str">
        <f>PLANTILLA!A165</f>
        <v>Te</v>
      </c>
      <c r="B165" s="148" t="str">
        <f>PLANTILLA!B165</f>
        <v>Arduino UNO</v>
      </c>
      <c r="C165" s="106">
        <f>PLANTILLA!C165</f>
        <v>1</v>
      </c>
      <c r="D165" s="105" t="str">
        <f>PLANTILLA!D165</f>
        <v>kit</v>
      </c>
      <c r="E165" s="104">
        <v>1.0</v>
      </c>
      <c r="F165" s="108" t="b">
        <v>0</v>
      </c>
      <c r="G165" s="108" t="b">
        <v>0</v>
      </c>
      <c r="H165" s="108" t="b">
        <v>1</v>
      </c>
      <c r="I165" s="108" t="b">
        <v>0</v>
      </c>
      <c r="J165" s="142">
        <f>((N1P5!Tot_alumnos*F165)+(N1P5!X_parejas*G165)+(N1P5!x_equipo_4* H165)+(N1P5!Grupal*I165))*E165</f>
        <v>2</v>
      </c>
    </row>
    <row r="166" ht="15.75" customHeight="1">
      <c r="A166" s="171" t="str">
        <f>PLANTILLA!A166</f>
        <v>Te</v>
      </c>
      <c r="B166" s="148" t="str">
        <f>PLANTILLA!B166</f>
        <v>Cable USB para Arduino uno</v>
      </c>
      <c r="C166" s="106">
        <f>PLANTILLA!C166</f>
        <v>1</v>
      </c>
      <c r="D166" s="105" t="str">
        <f>PLANTILLA!D166</f>
        <v>kit</v>
      </c>
      <c r="E166" s="104">
        <v>1.0</v>
      </c>
      <c r="F166" s="108" t="b">
        <v>0</v>
      </c>
      <c r="G166" s="108" t="b">
        <v>0</v>
      </c>
      <c r="H166" s="108" t="b">
        <v>1</v>
      </c>
      <c r="I166" s="108" t="b">
        <v>0</v>
      </c>
      <c r="J166" s="142">
        <f>((N1P5!Tot_alumnos*F166)+(N1P5!X_parejas*G166)+(N1P5!x_equipo_4* H166)+(N1P5!Grupal*I166))*E166</f>
        <v>2</v>
      </c>
    </row>
    <row r="167" ht="15.75" hidden="1" customHeight="1">
      <c r="A167" s="171" t="str">
        <f>PLANTILLA!A167</f>
        <v>Te</v>
      </c>
      <c r="B167" s="148" t="str">
        <f>PLANTILLA!B167</f>
        <v/>
      </c>
      <c r="C167" s="106">
        <f>PLANTILLA!C167</f>
        <v>1</v>
      </c>
      <c r="D167" s="105" t="str">
        <f>PLANTILLA!D167</f>
        <v>kit</v>
      </c>
      <c r="E167" s="104">
        <v>0.0</v>
      </c>
      <c r="F167" s="108" t="b">
        <v>0</v>
      </c>
      <c r="G167" s="108" t="b">
        <v>0</v>
      </c>
      <c r="H167" s="108" t="b">
        <v>0</v>
      </c>
      <c r="I167" s="108" t="b">
        <v>0</v>
      </c>
      <c r="J167" s="142">
        <f>((N1P5!Tot_alumnos*F167)+(N1P5!X_parejas*G167)+(N1P5!x_equipo_4* H167)+(N1P5!Grupal*I167))*E167</f>
        <v>0</v>
      </c>
    </row>
    <row r="168" ht="15.75" hidden="1" customHeight="1">
      <c r="A168" s="171" t="str">
        <f>PLANTILLA!A168</f>
        <v>Te</v>
      </c>
      <c r="B168" s="148" t="str">
        <f>PLANTILLA!B168</f>
        <v/>
      </c>
      <c r="C168" s="106">
        <f>PLANTILLA!C168</f>
        <v>1</v>
      </c>
      <c r="D168" s="105" t="str">
        <f>PLANTILLA!D168</f>
        <v>kit</v>
      </c>
      <c r="E168" s="104">
        <v>0.0</v>
      </c>
      <c r="F168" s="108" t="b">
        <v>0</v>
      </c>
      <c r="G168" s="108" t="b">
        <v>0</v>
      </c>
      <c r="H168" s="108" t="b">
        <v>0</v>
      </c>
      <c r="I168" s="108" t="b">
        <v>0</v>
      </c>
      <c r="J168" s="142">
        <f>((N1P5!Tot_alumnos*F168)+(N1P5!X_parejas*G168)+(N1P5!x_equipo_4* H168)+(N1P5!Grupal*I168))*E168</f>
        <v>0</v>
      </c>
    </row>
    <row r="169" ht="15.75" hidden="1" customHeight="1">
      <c r="A169" s="171" t="str">
        <f>PLANTILLA!A169</f>
        <v/>
      </c>
      <c r="B169" s="148" t="str">
        <f>PLANTILLA!B169</f>
        <v/>
      </c>
      <c r="C169" s="106" t="str">
        <f>PLANTILLA!C169</f>
        <v/>
      </c>
      <c r="D169" s="105" t="str">
        <f>PLANTILLA!D169</f>
        <v/>
      </c>
      <c r="E169" s="104">
        <v>0.0</v>
      </c>
      <c r="F169" s="108" t="b">
        <v>0</v>
      </c>
      <c r="G169" s="108" t="b">
        <v>0</v>
      </c>
      <c r="H169" s="108" t="b">
        <v>0</v>
      </c>
      <c r="I169" s="108" t="b">
        <v>0</v>
      </c>
      <c r="J169" s="142">
        <f>((N1P5!Tot_alumnos*F169)+(N1P5!X_parejas*G169)+(N1P5!x_equipo_4* H169)+(N1P5!Grupal*I169))*E169</f>
        <v>0</v>
      </c>
    </row>
    <row r="170" ht="15.75" hidden="1" customHeight="1">
      <c r="A170" s="171" t="str">
        <f>PLANTILLA!A170</f>
        <v>He</v>
      </c>
      <c r="B170" s="148" t="str">
        <f>PLANTILLA!B170</f>
        <v>Sensor Ultrasónico (HC-SR04)</v>
      </c>
      <c r="C170" s="106">
        <f>PLANTILLA!C170</f>
        <v>1</v>
      </c>
      <c r="D170" s="105" t="str">
        <f>PLANTILLA!D170</f>
        <v>pza</v>
      </c>
      <c r="E170" s="104">
        <v>0.0</v>
      </c>
      <c r="F170" s="108" t="b">
        <v>0</v>
      </c>
      <c r="G170" s="108" t="b">
        <v>0</v>
      </c>
      <c r="H170" s="108" t="b">
        <v>0</v>
      </c>
      <c r="I170" s="108" t="b">
        <v>0</v>
      </c>
      <c r="J170" s="142">
        <f>((N1P5!Tot_alumnos*F170)+(N1P5!X_parejas*G170)+(N1P5!x_equipo_4* H170)+(N1P5!Grupal*I170))*E170</f>
        <v>0</v>
      </c>
    </row>
    <row r="171" ht="15.75" hidden="1" customHeight="1">
      <c r="A171" s="171" t="str">
        <f>PLANTILLA!A171</f>
        <v>Co</v>
      </c>
      <c r="B171" s="148" t="str">
        <f>PLANTILLA!B171</f>
        <v>Contatel (Velcro)</v>
      </c>
      <c r="C171" s="106">
        <f>PLANTILLA!C171</f>
        <v>1</v>
      </c>
      <c r="D171" s="105" t="str">
        <f>PLANTILLA!D171</f>
        <v>metro</v>
      </c>
      <c r="E171" s="104">
        <v>0.0</v>
      </c>
      <c r="F171" s="108" t="b">
        <v>0</v>
      </c>
      <c r="G171" s="108" t="b">
        <v>0</v>
      </c>
      <c r="H171" s="108" t="b">
        <v>0</v>
      </c>
      <c r="I171" s="108" t="b">
        <v>0</v>
      </c>
      <c r="J171" s="142">
        <f>((N1P5!Tot_alumnos*F171)+(N1P5!X_parejas*G171)+(N1P5!x_equipo_4* H171)+(N1P5!Grupal*I171))*E171</f>
        <v>0</v>
      </c>
    </row>
    <row r="172" ht="15.75" hidden="1" customHeight="1">
      <c r="A172" s="171" t="str">
        <f>PLANTILLA!A172</f>
        <v/>
      </c>
      <c r="B172" s="148" t="str">
        <f>PLANTILLA!B172</f>
        <v/>
      </c>
      <c r="C172" s="106" t="str">
        <f>PLANTILLA!C172</f>
        <v/>
      </c>
      <c r="D172" s="105" t="str">
        <f>PLANTILLA!D172</f>
        <v/>
      </c>
      <c r="E172" s="104">
        <v>0.0</v>
      </c>
      <c r="F172" s="108" t="b">
        <v>0</v>
      </c>
      <c r="G172" s="108" t="b">
        <v>0</v>
      </c>
      <c r="H172" s="108" t="b">
        <v>0</v>
      </c>
      <c r="I172" s="108" t="b">
        <v>0</v>
      </c>
      <c r="J172" s="142">
        <f>((N1P5!Tot_alumnos*F172)+(N1P5!X_parejas*G172)+(N1P5!x_equipo_4* H172)+(N1P5!Grupal*I172))*E172</f>
        <v>0</v>
      </c>
    </row>
    <row r="173" ht="15.75" hidden="1" customHeight="1">
      <c r="A173" s="171" t="str">
        <f>PLANTILLA!A173</f>
        <v/>
      </c>
      <c r="B173" s="148" t="str">
        <f>PLANTILLA!B173</f>
        <v/>
      </c>
      <c r="C173" s="106" t="str">
        <f>PLANTILLA!C173</f>
        <v/>
      </c>
      <c r="D173" s="105" t="str">
        <f>PLANTILLA!D173</f>
        <v/>
      </c>
      <c r="E173" s="104">
        <v>0.0</v>
      </c>
      <c r="F173" s="108" t="b">
        <v>0</v>
      </c>
      <c r="G173" s="108" t="b">
        <v>0</v>
      </c>
      <c r="H173" s="108" t="b">
        <v>0</v>
      </c>
      <c r="I173" s="108" t="b">
        <v>0</v>
      </c>
      <c r="J173" s="142">
        <f>((N1P5!Tot_alumnos*F173)+(N1P5!X_parejas*G173)+(N1P5!x_equipo_4* H173)+(N1P5!Grupal*I173))*E173</f>
        <v>0</v>
      </c>
    </row>
    <row r="174" ht="15.75" hidden="1" customHeight="1">
      <c r="A174" s="171" t="str">
        <f>PLANTILLA!A174</f>
        <v/>
      </c>
      <c r="B174" s="148" t="str">
        <f>PLANTILLA!B174</f>
        <v/>
      </c>
      <c r="C174" s="106" t="str">
        <f>PLANTILLA!C174</f>
        <v/>
      </c>
      <c r="D174" s="105" t="str">
        <f>PLANTILLA!D174</f>
        <v/>
      </c>
      <c r="E174" s="104">
        <v>0.0</v>
      </c>
      <c r="F174" s="108" t="b">
        <v>0</v>
      </c>
      <c r="G174" s="108" t="b">
        <v>0</v>
      </c>
      <c r="H174" s="108" t="b">
        <v>0</v>
      </c>
      <c r="I174" s="108" t="b">
        <v>0</v>
      </c>
      <c r="J174" s="142">
        <f>((N1P5!Tot_alumnos*F174)+(N1P5!X_parejas*G174)+(N1P5!x_equipo_4* H174)+(N1P5!Grupal*I174))*E174</f>
        <v>0</v>
      </c>
    </row>
    <row r="175" ht="15.75" hidden="1" customHeight="1">
      <c r="A175" s="171" t="str">
        <f>PLANTILLA!A175</f>
        <v/>
      </c>
      <c r="B175" s="148" t="str">
        <f>PLANTILLA!B175</f>
        <v/>
      </c>
      <c r="C175" s="106" t="str">
        <f>PLANTILLA!C175</f>
        <v/>
      </c>
      <c r="D175" s="105" t="str">
        <f>PLANTILLA!D175</f>
        <v/>
      </c>
      <c r="E175" s="104">
        <v>0.0</v>
      </c>
      <c r="F175" s="108" t="b">
        <v>0</v>
      </c>
      <c r="G175" s="108" t="b">
        <v>0</v>
      </c>
      <c r="H175" s="108" t="b">
        <v>0</v>
      </c>
      <c r="I175" s="108" t="b">
        <v>0</v>
      </c>
      <c r="J175" s="142">
        <f>((N1P5!Tot_alumnos*F175)+(N1P5!X_parejas*G175)+(N1P5!x_equipo_4* H175)+(N1P5!Grupal*I175))*E175</f>
        <v>0</v>
      </c>
    </row>
    <row r="176" ht="15.75" hidden="1" customHeight="1">
      <c r="A176" s="171" t="str">
        <f>PLANTILLA!A176</f>
        <v/>
      </c>
      <c r="B176" s="148" t="str">
        <f>PLANTILLA!B176</f>
        <v/>
      </c>
      <c r="C176" s="106" t="str">
        <f>PLANTILLA!C176</f>
        <v/>
      </c>
      <c r="D176" s="105" t="str">
        <f>PLANTILLA!D176</f>
        <v/>
      </c>
      <c r="E176" s="104">
        <v>0.0</v>
      </c>
      <c r="F176" s="108" t="b">
        <v>0</v>
      </c>
      <c r="G176" s="108" t="b">
        <v>0</v>
      </c>
      <c r="H176" s="108" t="b">
        <v>0</v>
      </c>
      <c r="I176" s="108" t="b">
        <v>0</v>
      </c>
      <c r="J176" s="142">
        <f>((N1P5!Tot_alumnos*F176)+(N1P5!X_parejas*G176)+(N1P5!x_equipo_4* H176)+(N1P5!Grupal*I176))*E176</f>
        <v>0</v>
      </c>
    </row>
    <row r="177" ht="15.75" hidden="1" customHeight="1">
      <c r="A177" s="171" t="str">
        <f>PLANTILLA!A177</f>
        <v/>
      </c>
      <c r="B177" s="148" t="str">
        <f>PLANTILLA!B177</f>
        <v/>
      </c>
      <c r="C177" s="106" t="str">
        <f>PLANTILLA!C177</f>
        <v/>
      </c>
      <c r="D177" s="105" t="str">
        <f>PLANTILLA!D177</f>
        <v/>
      </c>
      <c r="E177" s="104">
        <v>0.0</v>
      </c>
      <c r="F177" s="108" t="b">
        <v>0</v>
      </c>
      <c r="G177" s="108" t="b">
        <v>0</v>
      </c>
      <c r="H177" s="108" t="b">
        <v>0</v>
      </c>
      <c r="I177" s="108" t="b">
        <v>0</v>
      </c>
      <c r="J177" s="142">
        <f>((N1P5!Tot_alumnos*F177)+(N1P5!X_parejas*G177)+(N1P5!x_equipo_4* H177)+(N1P5!Grupal*I177))*E177</f>
        <v>0</v>
      </c>
    </row>
    <row r="178" ht="15.75" hidden="1" customHeight="1">
      <c r="A178" s="171" t="str">
        <f>PLANTILLA!A178</f>
        <v/>
      </c>
      <c r="B178" s="148" t="str">
        <f>PLANTILLA!B178</f>
        <v/>
      </c>
      <c r="C178" s="106" t="str">
        <f>PLANTILLA!C178</f>
        <v/>
      </c>
      <c r="D178" s="105" t="str">
        <f>PLANTILLA!D178</f>
        <v/>
      </c>
      <c r="E178" s="104">
        <v>0.0</v>
      </c>
      <c r="F178" s="108" t="b">
        <v>0</v>
      </c>
      <c r="G178" s="108" t="b">
        <v>0</v>
      </c>
      <c r="H178" s="108" t="b">
        <v>0</v>
      </c>
      <c r="I178" s="108" t="b">
        <v>0</v>
      </c>
      <c r="J178" s="142">
        <f>((N1P5!Tot_alumnos*F178)+(N1P5!X_parejas*G178)+(N1P5!x_equipo_4* H178)+(N1P5!Grupal*I178))*E178</f>
        <v>0</v>
      </c>
    </row>
    <row r="179" ht="15.75" hidden="1" customHeight="1">
      <c r="A179" s="171" t="str">
        <f>PLANTILLA!A179</f>
        <v/>
      </c>
      <c r="B179" s="148" t="str">
        <f>PLANTILLA!B179</f>
        <v/>
      </c>
      <c r="C179" s="106" t="str">
        <f>PLANTILLA!C179</f>
        <v/>
      </c>
      <c r="D179" s="105" t="str">
        <f>PLANTILLA!D179</f>
        <v/>
      </c>
      <c r="E179" s="104">
        <v>0.0</v>
      </c>
      <c r="F179" s="108" t="b">
        <v>0</v>
      </c>
      <c r="G179" s="108" t="b">
        <v>0</v>
      </c>
      <c r="H179" s="108" t="b">
        <v>0</v>
      </c>
      <c r="I179" s="108" t="b">
        <v>0</v>
      </c>
      <c r="J179" s="142">
        <f>((N1P5!Tot_alumnos*F179)+(N1P5!X_parejas*G179)+(N1P5!x_equipo_4* H179)+(N1P5!Grupal*I179))*E179</f>
        <v>0</v>
      </c>
    </row>
    <row r="180" ht="15.75" hidden="1" customHeight="1">
      <c r="A180" s="171" t="str">
        <f>PLANTILLA!A180</f>
        <v/>
      </c>
      <c r="B180" s="148" t="str">
        <f>PLANTILLA!B180</f>
        <v/>
      </c>
      <c r="C180" s="106" t="str">
        <f>PLANTILLA!C180</f>
        <v/>
      </c>
      <c r="D180" s="105" t="str">
        <f>PLANTILLA!D180</f>
        <v/>
      </c>
      <c r="E180" s="104">
        <v>0.0</v>
      </c>
      <c r="F180" s="108" t="b">
        <v>0</v>
      </c>
      <c r="G180" s="108" t="b">
        <v>0</v>
      </c>
      <c r="H180" s="108" t="b">
        <v>0</v>
      </c>
      <c r="I180" s="108" t="b">
        <v>0</v>
      </c>
      <c r="J180" s="142">
        <f>((N1P5!Tot_alumnos*F180)+(N1P5!X_parejas*G180)+(N1P5!x_equipo_4* H180)+(N1P5!Grupal*I180))*E180</f>
        <v>0</v>
      </c>
    </row>
    <row r="181" ht="15.75" hidden="1" customHeight="1">
      <c r="A181" s="171" t="str">
        <f>PLANTILLA!A181</f>
        <v/>
      </c>
      <c r="B181" s="148" t="str">
        <f>PLANTILLA!B181</f>
        <v/>
      </c>
      <c r="C181" s="106" t="str">
        <f>PLANTILLA!C181</f>
        <v/>
      </c>
      <c r="D181" s="105" t="str">
        <f>PLANTILLA!D181</f>
        <v/>
      </c>
      <c r="E181" s="104">
        <v>0.0</v>
      </c>
      <c r="F181" s="108" t="b">
        <v>0</v>
      </c>
      <c r="G181" s="108" t="b">
        <v>0</v>
      </c>
      <c r="H181" s="108" t="b">
        <v>0</v>
      </c>
      <c r="I181" s="108" t="b">
        <v>0</v>
      </c>
      <c r="J181" s="142">
        <f>((N1P5!Tot_alumnos*F181)+(N1P5!X_parejas*G181)+(N1P5!x_equipo_4* H181)+(N1P5!Grupal*I181))*E181</f>
        <v>0</v>
      </c>
    </row>
    <row r="182" ht="15.75" hidden="1" customHeight="1">
      <c r="A182" s="171" t="str">
        <f>PLANTILLA!A182</f>
        <v/>
      </c>
      <c r="B182" s="148" t="str">
        <f>PLANTILLA!B182</f>
        <v/>
      </c>
      <c r="C182" s="106" t="str">
        <f>PLANTILLA!C182</f>
        <v/>
      </c>
      <c r="D182" s="105" t="str">
        <f>PLANTILLA!D182</f>
        <v/>
      </c>
      <c r="E182" s="104">
        <v>0.0</v>
      </c>
      <c r="F182" s="108" t="b">
        <v>0</v>
      </c>
      <c r="G182" s="108" t="b">
        <v>0</v>
      </c>
      <c r="H182" s="108" t="b">
        <v>0</v>
      </c>
      <c r="I182" s="108" t="b">
        <v>0</v>
      </c>
      <c r="J182" s="142">
        <f>((N1P5!Tot_alumnos*F182)+(N1P5!X_parejas*G182)+(N1P5!x_equipo_4* H182)+(N1P5!Grupal*I182))*E182</f>
        <v>0</v>
      </c>
    </row>
    <row r="183" ht="15.75" hidden="1" customHeight="1">
      <c r="A183" s="171" t="str">
        <f>PLANTILLA!A183</f>
        <v/>
      </c>
      <c r="B183" s="148" t="str">
        <f>PLANTILLA!B183</f>
        <v/>
      </c>
      <c r="C183" s="106" t="str">
        <f>PLANTILLA!C183</f>
        <v/>
      </c>
      <c r="D183" s="105" t="str">
        <f>PLANTILLA!D183</f>
        <v/>
      </c>
      <c r="E183" s="104">
        <v>0.0</v>
      </c>
      <c r="F183" s="108" t="b">
        <v>0</v>
      </c>
      <c r="G183" s="108" t="b">
        <v>0</v>
      </c>
      <c r="H183" s="108" t="b">
        <v>0</v>
      </c>
      <c r="I183" s="108" t="b">
        <v>0</v>
      </c>
      <c r="J183" s="142">
        <f>((N1P5!Tot_alumnos*F183)+(N1P5!X_parejas*G183)+(N1P5!x_equipo_4* H183)+(N1P5!Grupal*I183))*E183</f>
        <v>0</v>
      </c>
    </row>
    <row r="184" ht="15.75" hidden="1" customHeight="1">
      <c r="A184" s="171" t="str">
        <f>PLANTILLA!A184</f>
        <v/>
      </c>
      <c r="B184" s="148" t="str">
        <f>PLANTILLA!B184</f>
        <v/>
      </c>
      <c r="C184" s="106" t="str">
        <f>PLANTILLA!C184</f>
        <v/>
      </c>
      <c r="D184" s="105" t="str">
        <f>PLANTILLA!D184</f>
        <v/>
      </c>
      <c r="E184" s="104">
        <v>0.0</v>
      </c>
      <c r="F184" s="108" t="b">
        <v>0</v>
      </c>
      <c r="G184" s="108" t="b">
        <v>0</v>
      </c>
      <c r="H184" s="108" t="b">
        <v>0</v>
      </c>
      <c r="I184" s="108" t="b">
        <v>0</v>
      </c>
      <c r="J184" s="142">
        <f>((N1P5!Tot_alumnos*F184)+(N1P5!X_parejas*G184)+(N1P5!x_equipo_4* H184)+(N1P5!Grupal*I184))*E184</f>
        <v>0</v>
      </c>
    </row>
    <row r="185" ht="15.75" hidden="1" customHeight="1">
      <c r="A185" s="171" t="str">
        <f>PLANTILLA!A185</f>
        <v/>
      </c>
      <c r="B185" s="148" t="str">
        <f>PLANTILLA!B185</f>
        <v/>
      </c>
      <c r="C185" s="106" t="str">
        <f>PLANTILLA!C185</f>
        <v/>
      </c>
      <c r="D185" s="105" t="str">
        <f>PLANTILLA!D185</f>
        <v/>
      </c>
      <c r="E185" s="104">
        <v>0.0</v>
      </c>
      <c r="F185" s="108" t="b">
        <v>0</v>
      </c>
      <c r="G185" s="108" t="b">
        <v>0</v>
      </c>
      <c r="H185" s="108" t="b">
        <v>0</v>
      </c>
      <c r="I185" s="108" t="b">
        <v>0</v>
      </c>
      <c r="J185" s="142">
        <f>((N1P5!Tot_alumnos*F185)+(N1P5!X_parejas*G185)+(N1P5!x_equipo_4* H185)+(N1P5!Grupal*I185))*E185</f>
        <v>0</v>
      </c>
    </row>
    <row r="186" ht="15.75" hidden="1" customHeight="1">
      <c r="A186" s="171" t="str">
        <f>PLANTILLA!A186</f>
        <v/>
      </c>
      <c r="B186" s="148" t="str">
        <f>PLANTILLA!B186</f>
        <v/>
      </c>
      <c r="C186" s="106" t="str">
        <f>PLANTILLA!C186</f>
        <v/>
      </c>
      <c r="D186" s="105" t="str">
        <f>PLANTILLA!D186</f>
        <v/>
      </c>
      <c r="E186" s="104">
        <v>0.0</v>
      </c>
      <c r="F186" s="108" t="b">
        <v>0</v>
      </c>
      <c r="G186" s="108" t="b">
        <v>0</v>
      </c>
      <c r="H186" s="108" t="b">
        <v>0</v>
      </c>
      <c r="I186" s="108" t="b">
        <v>0</v>
      </c>
      <c r="J186" s="142">
        <f>((N1P5!Tot_alumnos*F186)+(N1P5!X_parejas*G186)+(N1P5!x_equipo_4* H186)+(N1P5!Grupal*I186))*E186</f>
        <v>0</v>
      </c>
    </row>
    <row r="187" ht="15.75" hidden="1" customHeight="1">
      <c r="A187" s="171" t="str">
        <f>PLANTILLA!A187</f>
        <v/>
      </c>
      <c r="B187" s="148" t="str">
        <f>PLANTILLA!B187</f>
        <v/>
      </c>
      <c r="C187" s="106" t="str">
        <f>PLANTILLA!C187</f>
        <v/>
      </c>
      <c r="D187" s="105" t="str">
        <f>PLANTILLA!D187</f>
        <v/>
      </c>
      <c r="E187" s="104">
        <v>0.0</v>
      </c>
      <c r="F187" s="108" t="b">
        <v>0</v>
      </c>
      <c r="G187" s="108" t="b">
        <v>0</v>
      </c>
      <c r="H187" s="108" t="b">
        <v>0</v>
      </c>
      <c r="I187" s="108" t="b">
        <v>0</v>
      </c>
      <c r="J187" s="142">
        <f>((N1P5!Tot_alumnos*F187)+(N1P5!X_parejas*G187)+(N1P5!x_equipo_4* H187)+(N1P5!Grupal*I187))*E187</f>
        <v>0</v>
      </c>
    </row>
    <row r="188" ht="15.75" hidden="1" customHeight="1">
      <c r="A188" s="171" t="str">
        <f>PLANTILLA!A188</f>
        <v/>
      </c>
      <c r="C188" s="106" t="str">
        <f>PLANTILLA!C188</f>
        <v/>
      </c>
      <c r="D188" s="105" t="str">
        <f>PLANTILLA!D188</f>
        <v/>
      </c>
      <c r="E188" s="104">
        <v>0.0</v>
      </c>
      <c r="F188" s="108" t="b">
        <v>0</v>
      </c>
      <c r="G188" s="108" t="b">
        <v>0</v>
      </c>
      <c r="H188" s="108" t="b">
        <v>0</v>
      </c>
      <c r="I188" s="108" t="b">
        <v>0</v>
      </c>
      <c r="J188" s="142">
        <f>((N1P5!Tot_alumnos*F188)+(N1P5!X_parejas*G188)+(N1P5!x_equipo_4* H188)+(N1P5!Grupal*I188))*E188</f>
        <v>0</v>
      </c>
    </row>
    <row r="189" ht="15.75" hidden="1" customHeight="1">
      <c r="A189" s="171" t="str">
        <f>PLANTILLA!A189</f>
        <v/>
      </c>
      <c r="C189" s="106" t="str">
        <f>PLANTILLA!C189</f>
        <v/>
      </c>
      <c r="D189" s="105" t="str">
        <f>PLANTILLA!D189</f>
        <v/>
      </c>
      <c r="E189" s="104">
        <v>0.0</v>
      </c>
      <c r="F189" s="108" t="b">
        <v>0</v>
      </c>
      <c r="G189" s="108" t="b">
        <v>0</v>
      </c>
      <c r="H189" s="108" t="b">
        <v>0</v>
      </c>
      <c r="I189" s="108" t="b">
        <v>0</v>
      </c>
      <c r="J189" s="142">
        <f>((N1P5!Tot_alumnos*F189)+(N1P5!X_parejas*G189)+(N1P5!x_equipo_4* H189)+(N1P5!Grupal*I189))*E189</f>
        <v>0</v>
      </c>
    </row>
    <row r="190" ht="15.75" hidden="1" customHeight="1">
      <c r="A190" s="171" t="str">
        <f>PLANTILLA!A190</f>
        <v/>
      </c>
      <c r="C190" s="106" t="str">
        <f>PLANTILLA!C190</f>
        <v/>
      </c>
      <c r="D190" s="105" t="str">
        <f>PLANTILLA!D190</f>
        <v/>
      </c>
      <c r="E190" s="104">
        <v>0.0</v>
      </c>
      <c r="F190" s="108" t="b">
        <v>0</v>
      </c>
      <c r="G190" s="108" t="b">
        <v>0</v>
      </c>
      <c r="H190" s="108" t="b">
        <v>0</v>
      </c>
      <c r="I190" s="108" t="b">
        <v>0</v>
      </c>
      <c r="J190" s="142">
        <f>((N1P5!Tot_alumnos*F190)+(N1P5!X_parejas*G190)+(N1P5!x_equipo_4* H190)+(N1P5!Grupal*I190))*E190</f>
        <v>0</v>
      </c>
    </row>
    <row r="191" ht="15.75" hidden="1" customHeight="1">
      <c r="C191" s="106" t="str">
        <f>PLANTILLA!C191</f>
        <v/>
      </c>
      <c r="D191" s="105" t="str">
        <f>PLANTILLA!D191</f>
        <v/>
      </c>
      <c r="E191" s="104">
        <v>0.0</v>
      </c>
      <c r="F191" s="108" t="b">
        <v>0</v>
      </c>
      <c r="G191" s="108" t="b">
        <v>0</v>
      </c>
      <c r="H191" s="108" t="b">
        <v>0</v>
      </c>
      <c r="I191" s="108" t="b">
        <v>0</v>
      </c>
      <c r="J191" s="142">
        <f>((N1P5!Tot_alumnos*F191)+(N1P5!X_parejas*G191)+(N1P5!x_equipo_4* H191)+(N1P5!Grupal*I191))*E191</f>
        <v>0</v>
      </c>
    </row>
    <row r="192" ht="15.75" hidden="1" customHeight="1">
      <c r="C192" s="106" t="str">
        <f>PLANTILLA!C192</f>
        <v/>
      </c>
      <c r="D192" s="105" t="str">
        <f>PLANTILLA!D192</f>
        <v/>
      </c>
      <c r="E192" s="104">
        <v>0.0</v>
      </c>
      <c r="F192" s="108" t="b">
        <v>0</v>
      </c>
      <c r="G192" s="108" t="b">
        <v>0</v>
      </c>
      <c r="H192" s="108" t="b">
        <v>0</v>
      </c>
      <c r="I192" s="108" t="b">
        <v>0</v>
      </c>
      <c r="J192" s="142">
        <f>((N1P5!Tot_alumnos*F192)+(N1P5!X_parejas*G192)+(N1P5!x_equipo_4* H192)+(N1P5!Grupal*I192))*E192</f>
        <v>0</v>
      </c>
    </row>
    <row r="193" ht="15.75" hidden="1" customHeight="1">
      <c r="C193" s="106" t="str">
        <f>PLANTILLA!C193</f>
        <v/>
      </c>
      <c r="D193" s="105" t="str">
        <f>PLANTILLA!D193</f>
        <v/>
      </c>
      <c r="E193" s="104">
        <v>0.0</v>
      </c>
      <c r="F193" s="108" t="b">
        <v>0</v>
      </c>
      <c r="G193" s="108" t="b">
        <v>0</v>
      </c>
      <c r="H193" s="108" t="b">
        <v>0</v>
      </c>
      <c r="I193" s="108" t="b">
        <v>0</v>
      </c>
      <c r="J193" s="142">
        <f>((N1P5!Tot_alumnos*F193)+(N1P5!X_parejas*G193)+(N1P5!x_equipo_4* H193)+(N1P5!Grupal*I193))*E193</f>
        <v>0</v>
      </c>
    </row>
    <row r="194" ht="15.75" hidden="1" customHeight="1">
      <c r="C194" s="106" t="str">
        <f>PLANTILLA!C194</f>
        <v/>
      </c>
      <c r="D194" s="105" t="str">
        <f>PLANTILLA!D194</f>
        <v/>
      </c>
      <c r="E194" s="104">
        <v>0.0</v>
      </c>
      <c r="F194" s="108" t="b">
        <v>0</v>
      </c>
      <c r="G194" s="108" t="b">
        <v>0</v>
      </c>
      <c r="H194" s="108" t="b">
        <v>0</v>
      </c>
      <c r="I194" s="108" t="b">
        <v>0</v>
      </c>
      <c r="J194" s="142">
        <f>((N1P5!Tot_alumnos*F194)+(N1P5!X_parejas*G194)+(N1P5!x_equipo_4* H194)+(N1P5!Grupal*I194))*E194</f>
        <v>0</v>
      </c>
    </row>
    <row r="195" ht="15.75" hidden="1" customHeight="1">
      <c r="C195" s="106" t="str">
        <f>PLANTILLA!C195</f>
        <v/>
      </c>
      <c r="D195" s="105" t="str">
        <f>PLANTILLA!D195</f>
        <v/>
      </c>
      <c r="E195" s="104">
        <v>0.0</v>
      </c>
      <c r="F195" s="108" t="b">
        <v>0</v>
      </c>
      <c r="G195" s="108" t="b">
        <v>0</v>
      </c>
      <c r="H195" s="108" t="b">
        <v>0</v>
      </c>
      <c r="I195" s="108" t="b">
        <v>0</v>
      </c>
      <c r="J195" s="142">
        <f>((N1P5!Tot_alumnos*F195)+(N1P5!X_parejas*G195)+(N1P5!x_equipo_4* H195)+(N1P5!Grupal*I195))*E195</f>
        <v>0</v>
      </c>
    </row>
    <row r="196" ht="15.75" hidden="1" customHeight="1">
      <c r="C196" s="106" t="str">
        <f>PLANTILLA!C196</f>
        <v/>
      </c>
      <c r="D196" s="105" t="str">
        <f>PLANTILLA!D196</f>
        <v/>
      </c>
      <c r="E196" s="104">
        <v>0.0</v>
      </c>
      <c r="F196" s="108" t="b">
        <v>0</v>
      </c>
      <c r="G196" s="108" t="b">
        <v>0</v>
      </c>
      <c r="H196" s="108" t="b">
        <v>0</v>
      </c>
      <c r="I196" s="108" t="b">
        <v>0</v>
      </c>
      <c r="J196" s="142">
        <f>((N1P5!Tot_alumnos*F196)+(N1P5!X_parejas*G196)+(N1P5!x_equipo_4* H196)+(N1P5!Grupal*I196))*E196</f>
        <v>0</v>
      </c>
    </row>
    <row r="197" ht="15.75" hidden="1" customHeight="1">
      <c r="C197" s="106" t="str">
        <f>PLANTILLA!C197</f>
        <v/>
      </c>
      <c r="D197" s="105" t="str">
        <f>PLANTILLA!D197</f>
        <v/>
      </c>
      <c r="E197" s="104">
        <v>0.0</v>
      </c>
      <c r="F197" s="108" t="b">
        <v>0</v>
      </c>
      <c r="G197" s="108" t="b">
        <v>0</v>
      </c>
      <c r="H197" s="108" t="b">
        <v>0</v>
      </c>
      <c r="I197" s="108" t="b">
        <v>0</v>
      </c>
      <c r="J197" s="142">
        <f>((N1P5!Tot_alumnos*F197)+(N1P5!X_parejas*G197)+(N1P5!x_equipo_4* H197)+(N1P5!Grupal*I197))*E197</f>
        <v>0</v>
      </c>
    </row>
    <row r="198" ht="15.75" hidden="1" customHeight="1">
      <c r="C198" s="106" t="str">
        <f>PLANTILLA!C198</f>
        <v/>
      </c>
      <c r="D198" s="105" t="str">
        <f>PLANTILLA!D198</f>
        <v/>
      </c>
      <c r="E198" s="104">
        <v>0.0</v>
      </c>
      <c r="F198" s="108" t="b">
        <v>0</v>
      </c>
      <c r="G198" s="108" t="b">
        <v>0</v>
      </c>
      <c r="H198" s="108" t="b">
        <v>0</v>
      </c>
      <c r="I198" s="108" t="b">
        <v>0</v>
      </c>
      <c r="J198" s="142">
        <f>((N1P5!Tot_alumnos*F198)+(N1P5!X_parejas*G198)+(N1P5!x_equipo_4* H198)+(N1P5!Grupal*I198))*E198</f>
        <v>0</v>
      </c>
    </row>
    <row r="199" ht="15.75" hidden="1" customHeight="1">
      <c r="C199" s="106" t="str">
        <f>PLANTILLA!C199</f>
        <v/>
      </c>
      <c r="D199" s="105" t="str">
        <f>PLANTILLA!D199</f>
        <v/>
      </c>
      <c r="E199" s="104">
        <v>0.0</v>
      </c>
      <c r="F199" s="108" t="b">
        <v>0</v>
      </c>
      <c r="G199" s="108" t="b">
        <v>0</v>
      </c>
      <c r="H199" s="108" t="b">
        <v>0</v>
      </c>
      <c r="I199" s="108" t="b">
        <v>0</v>
      </c>
      <c r="J199" s="142">
        <f>((N1P5!Tot_alumnos*F199)+(N1P5!X_parejas*G199)+(N1P5!x_equipo_4* H199)+(N1P5!Grupal*I199))*E199</f>
        <v>0</v>
      </c>
    </row>
    <row r="200" ht="15.75" hidden="1" customHeight="1">
      <c r="C200" s="106" t="str">
        <f>PLANTILLA!C200</f>
        <v/>
      </c>
      <c r="D200" s="105" t="str">
        <f>PLANTILLA!D200</f>
        <v/>
      </c>
      <c r="E200" s="104">
        <v>0.0</v>
      </c>
      <c r="F200" s="108" t="b">
        <v>0</v>
      </c>
      <c r="G200" s="108" t="b">
        <v>0</v>
      </c>
      <c r="H200" s="108" t="b">
        <v>0</v>
      </c>
      <c r="I200" s="108" t="b">
        <v>0</v>
      </c>
      <c r="J200" s="142">
        <f>((N1P5!Tot_alumnos*F200)+(N1P5!X_parejas*G200)+(N1P5!x_equipo_4* H200)+(N1P5!Grupal*I200))*E200</f>
        <v>0</v>
      </c>
    </row>
    <row r="201" ht="15.75" hidden="1" customHeight="1">
      <c r="C201" s="106" t="str">
        <f>PLANTILLA!C201</f>
        <v/>
      </c>
      <c r="D201" s="105" t="str">
        <f>PLANTILLA!D201</f>
        <v/>
      </c>
      <c r="E201" s="104">
        <v>0.0</v>
      </c>
      <c r="F201" s="108" t="b">
        <v>0</v>
      </c>
      <c r="G201" s="108" t="b">
        <v>0</v>
      </c>
      <c r="H201" s="108" t="b">
        <v>0</v>
      </c>
      <c r="I201" s="108" t="b">
        <v>0</v>
      </c>
      <c r="J201" s="142">
        <f>((N1P5!Tot_alumnos*F201)+(N1P5!X_parejas*G201)+(N1P5!x_equipo_4* H201)+(N1P5!Grupal*I201))*E201</f>
        <v>0</v>
      </c>
    </row>
    <row r="202" ht="15.75" hidden="1" customHeight="1">
      <c r="C202" s="106" t="str">
        <f>PLANTILLA!C202</f>
        <v/>
      </c>
      <c r="D202" s="105" t="str">
        <f>PLANTILLA!D202</f>
        <v/>
      </c>
      <c r="E202" s="104">
        <v>0.0</v>
      </c>
      <c r="F202" s="108" t="b">
        <v>0</v>
      </c>
      <c r="G202" s="108" t="b">
        <v>0</v>
      </c>
      <c r="H202" s="108" t="b">
        <v>0</v>
      </c>
      <c r="I202" s="108" t="b">
        <v>0</v>
      </c>
      <c r="J202" s="142">
        <f>((N1P5!Tot_alumnos*F202)+(N1P5!X_parejas*G202)+(N1P5!x_equipo_4* H202)+(N1P5!Grupal*I202))*E202</f>
        <v>0</v>
      </c>
    </row>
    <row r="203" ht="15.75" hidden="1" customHeight="1">
      <c r="C203" s="106" t="str">
        <f>PLANTILLA!C203</f>
        <v/>
      </c>
      <c r="D203" s="105" t="str">
        <f>PLANTILLA!D203</f>
        <v/>
      </c>
      <c r="E203" s="104">
        <v>0.0</v>
      </c>
      <c r="F203" s="108" t="b">
        <v>0</v>
      </c>
      <c r="G203" s="108" t="b">
        <v>0</v>
      </c>
      <c r="H203" s="108" t="b">
        <v>0</v>
      </c>
      <c r="I203" s="108" t="b">
        <v>0</v>
      </c>
      <c r="J203" s="142">
        <f>((N1P5!Tot_alumnos*F203)+(N1P5!X_parejas*G203)+(N1P5!x_equipo_4* H203)+(N1P5!Grupal*I203))*E203</f>
        <v>0</v>
      </c>
    </row>
    <row r="204" ht="15.75" hidden="1" customHeight="1">
      <c r="C204" s="106" t="str">
        <f>PLANTILLA!C204</f>
        <v/>
      </c>
      <c r="D204" s="105" t="str">
        <f>PLANTILLA!D204</f>
        <v/>
      </c>
      <c r="E204" s="104">
        <v>0.0</v>
      </c>
      <c r="F204" s="108" t="b">
        <v>0</v>
      </c>
      <c r="G204" s="108" t="b">
        <v>0</v>
      </c>
      <c r="H204" s="108" t="b">
        <v>0</v>
      </c>
      <c r="I204" s="108" t="b">
        <v>0</v>
      </c>
      <c r="J204" s="142">
        <f>((N1P5!Tot_alumnos*F204)+(N1P5!X_parejas*G204)+(N1P5!x_equipo_4* H204)+(N1P5!Grupal*I204))*E204</f>
        <v>0</v>
      </c>
    </row>
    <row r="205" ht="15.75" hidden="1" customHeight="1">
      <c r="C205" s="106" t="str">
        <f>PLANTILLA!C205</f>
        <v/>
      </c>
      <c r="D205" s="105" t="str">
        <f>PLANTILLA!D205</f>
        <v/>
      </c>
      <c r="E205" s="104">
        <v>0.0</v>
      </c>
      <c r="F205" s="108" t="b">
        <v>0</v>
      </c>
      <c r="G205" s="108" t="b">
        <v>0</v>
      </c>
      <c r="H205" s="108" t="b">
        <v>0</v>
      </c>
      <c r="I205" s="108" t="b">
        <v>0</v>
      </c>
      <c r="J205" s="142">
        <f>((N1P5!Tot_alumnos*F205)+(N1P5!X_parejas*G205)+(N1P5!x_equipo_4* H205)+(N1P5!Grupal*I205))*E205</f>
        <v>0</v>
      </c>
    </row>
    <row r="206" ht="15.75" hidden="1" customHeight="1">
      <c r="C206" s="106" t="str">
        <f>PLANTILLA!C206</f>
        <v/>
      </c>
      <c r="D206" s="105" t="str">
        <f>PLANTILLA!D206</f>
        <v/>
      </c>
      <c r="E206" s="104">
        <v>0.0</v>
      </c>
      <c r="F206" s="108" t="b">
        <v>0</v>
      </c>
      <c r="G206" s="108" t="b">
        <v>0</v>
      </c>
      <c r="H206" s="108" t="b">
        <v>0</v>
      </c>
      <c r="I206" s="108" t="b">
        <v>0</v>
      </c>
      <c r="J206" s="142">
        <f>((N1P5!Tot_alumnos*F206)+(N1P5!X_parejas*G206)+(N1P5!x_equipo_4* H206)+(N1P5!Grupal*I206))*E206</f>
        <v>0</v>
      </c>
    </row>
    <row r="207" ht="15.75" hidden="1" customHeight="1">
      <c r="C207" s="106" t="str">
        <f>PLANTILLA!C207</f>
        <v/>
      </c>
      <c r="D207" s="105" t="str">
        <f>PLANTILLA!D207</f>
        <v/>
      </c>
      <c r="E207" s="104">
        <v>0.0</v>
      </c>
      <c r="F207" s="108" t="b">
        <v>0</v>
      </c>
      <c r="G207" s="108" t="b">
        <v>0</v>
      </c>
      <c r="H207" s="108" t="b">
        <v>0</v>
      </c>
      <c r="I207" s="108" t="b">
        <v>0</v>
      </c>
      <c r="J207" s="142">
        <f>((N1P5!Tot_alumnos*F207)+(N1P5!X_parejas*G207)+(N1P5!x_equipo_4* H207)+(N1P5!Grupal*I207))*E207</f>
        <v>0</v>
      </c>
    </row>
    <row r="208" ht="15.75" hidden="1" customHeight="1">
      <c r="C208" s="106" t="str">
        <f>PLANTILLA!C208</f>
        <v/>
      </c>
      <c r="D208" s="105" t="str">
        <f>PLANTILLA!D208</f>
        <v/>
      </c>
      <c r="E208" s="104">
        <v>0.0</v>
      </c>
      <c r="F208" s="108" t="b">
        <v>0</v>
      </c>
      <c r="G208" s="108" t="b">
        <v>0</v>
      </c>
      <c r="H208" s="108" t="b">
        <v>0</v>
      </c>
      <c r="I208" s="108" t="b">
        <v>0</v>
      </c>
      <c r="J208" s="142">
        <f>((N1P5!Tot_alumnos*F208)+(N1P5!X_parejas*G208)+(N1P5!x_equipo_4* H208)+(N1P5!Grupal*I208))*E208</f>
        <v>0</v>
      </c>
    </row>
    <row r="209" ht="15.75" hidden="1" customHeight="1">
      <c r="C209" s="106" t="str">
        <f>PLANTILLA!C209</f>
        <v/>
      </c>
      <c r="D209" s="105" t="str">
        <f>PLANTILLA!D209</f>
        <v/>
      </c>
      <c r="E209" s="104">
        <v>0.0</v>
      </c>
      <c r="F209" s="108" t="b">
        <v>0</v>
      </c>
      <c r="G209" s="108" t="b">
        <v>0</v>
      </c>
      <c r="H209" s="108" t="b">
        <v>0</v>
      </c>
      <c r="I209" s="108" t="b">
        <v>0</v>
      </c>
      <c r="J209" s="142">
        <f>((N1P5!Tot_alumnos*F209)+(N1P5!X_parejas*G209)+(N1P5!x_equipo_4* H209)+(N1P5!Grupal*I209))*E209</f>
        <v>0</v>
      </c>
    </row>
    <row r="210" ht="15.75" hidden="1" customHeight="1">
      <c r="C210" s="106" t="str">
        <f>PLANTILLA!C210</f>
        <v/>
      </c>
      <c r="D210" s="105" t="str">
        <f>PLANTILLA!D210</f>
        <v/>
      </c>
      <c r="E210" s="104">
        <v>0.0</v>
      </c>
      <c r="F210" s="108" t="b">
        <v>0</v>
      </c>
      <c r="G210" s="108" t="b">
        <v>0</v>
      </c>
      <c r="H210" s="108" t="b">
        <v>0</v>
      </c>
      <c r="I210" s="108" t="b">
        <v>0</v>
      </c>
      <c r="J210" s="142">
        <f>((N1P5!Tot_alumnos*F210)+(N1P5!X_parejas*G210)+(N1P5!x_equipo_4* H210)+(N1P5!Grupal*I210))*E210</f>
        <v>0</v>
      </c>
    </row>
    <row r="211" ht="15.75" hidden="1" customHeight="1">
      <c r="C211" s="106" t="str">
        <f>PLANTILLA!C211</f>
        <v/>
      </c>
      <c r="D211" s="105" t="str">
        <f>PLANTILLA!D211</f>
        <v/>
      </c>
      <c r="E211" s="104">
        <v>0.0</v>
      </c>
      <c r="F211" s="108" t="b">
        <v>0</v>
      </c>
      <c r="G211" s="108" t="b">
        <v>0</v>
      </c>
      <c r="H211" s="108" t="b">
        <v>0</v>
      </c>
      <c r="I211" s="108" t="b">
        <v>0</v>
      </c>
      <c r="J211" s="142">
        <f>((N1P5!Tot_alumnos*F211)+(N1P5!X_parejas*G211)+(N1P5!x_equipo_4* H211)+(N1P5!Grupal*I211))*E211</f>
        <v>0</v>
      </c>
    </row>
    <row r="212" ht="15.75" hidden="1" customHeight="1">
      <c r="C212" s="106" t="str">
        <f>PLANTILLA!C212</f>
        <v/>
      </c>
      <c r="D212" s="105" t="str">
        <f>PLANTILLA!D212</f>
        <v/>
      </c>
      <c r="E212" s="104">
        <v>0.0</v>
      </c>
      <c r="F212" s="108" t="b">
        <v>0</v>
      </c>
      <c r="G212" s="108" t="b">
        <v>0</v>
      </c>
      <c r="H212" s="108" t="b">
        <v>0</v>
      </c>
      <c r="I212" s="108" t="b">
        <v>0</v>
      </c>
      <c r="J212" s="142">
        <f>((N1P5!Tot_alumnos*F212)+(N1P5!X_parejas*G212)+(N1P5!x_equipo_4* H212)+(N1P5!Grupal*I212))*E212</f>
        <v>0</v>
      </c>
    </row>
    <row r="213" ht="15.75" hidden="1" customHeight="1">
      <c r="C213" s="106" t="str">
        <f>PLANTILLA!C213</f>
        <v/>
      </c>
      <c r="D213" s="105" t="str">
        <f>PLANTILLA!D213</f>
        <v/>
      </c>
      <c r="E213" s="104">
        <v>0.0</v>
      </c>
      <c r="F213" s="108" t="b">
        <v>0</v>
      </c>
      <c r="G213" s="108" t="b">
        <v>0</v>
      </c>
      <c r="H213" s="108" t="b">
        <v>0</v>
      </c>
      <c r="I213" s="108" t="b">
        <v>0</v>
      </c>
      <c r="J213" s="142">
        <f>((N1P5!Tot_alumnos*F213)+(N1P5!X_parejas*G213)+(N1P5!x_equipo_4* H213)+(N1P5!Grupal*I213))*E213</f>
        <v>0</v>
      </c>
    </row>
    <row r="214" ht="15.75" customHeight="1">
      <c r="E214" s="104"/>
      <c r="J214" s="142"/>
    </row>
    <row r="215" ht="15.75" customHeight="1">
      <c r="E215" s="104"/>
      <c r="J215" s="142"/>
    </row>
    <row r="216" ht="15.75" customHeight="1">
      <c r="E216" s="104"/>
      <c r="J216" s="142"/>
    </row>
    <row r="217" ht="15.75" customHeight="1">
      <c r="E217" s="104"/>
      <c r="J217" s="142"/>
    </row>
    <row r="218" ht="15.75" customHeight="1">
      <c r="E218" s="104"/>
      <c r="J218" s="142"/>
    </row>
    <row r="219" ht="15.75" customHeight="1">
      <c r="E219" s="104"/>
      <c r="J219" s="142"/>
    </row>
    <row r="220" ht="15.75" customHeight="1">
      <c r="E220" s="104"/>
      <c r="J220" s="142"/>
    </row>
    <row r="221" ht="15.75" customHeight="1">
      <c r="E221" s="104"/>
      <c r="J221" s="142"/>
    </row>
    <row r="222" ht="15.75" customHeight="1">
      <c r="E222" s="104"/>
      <c r="J222" s="142"/>
    </row>
    <row r="223" ht="15.75" customHeight="1">
      <c r="E223" s="104"/>
      <c r="J223" s="142"/>
    </row>
    <row r="224" ht="15.75" customHeight="1">
      <c r="E224" s="104"/>
      <c r="J224" s="142"/>
    </row>
    <row r="225" ht="15.75" customHeight="1">
      <c r="E225" s="104"/>
      <c r="J225" s="142"/>
    </row>
    <row r="226" ht="15.75" customHeight="1">
      <c r="E226" s="104"/>
      <c r="J226" s="142"/>
    </row>
    <row r="227" ht="15.75" customHeight="1">
      <c r="E227" s="104"/>
      <c r="J227" s="142"/>
    </row>
    <row r="228" ht="15.75" customHeight="1">
      <c r="E228" s="104"/>
      <c r="J228" s="142"/>
    </row>
    <row r="229" ht="15.75" customHeight="1">
      <c r="E229" s="104"/>
      <c r="J229" s="142"/>
    </row>
    <row r="230" ht="15.75" customHeight="1">
      <c r="E230" s="104"/>
      <c r="J230" s="142"/>
    </row>
    <row r="231" ht="15.75" customHeight="1">
      <c r="E231" s="104"/>
      <c r="J231" s="142"/>
    </row>
    <row r="232" ht="15.75" customHeight="1">
      <c r="E232" s="104"/>
      <c r="J232" s="142"/>
    </row>
    <row r="233" ht="15.75" customHeight="1">
      <c r="E233" s="104"/>
      <c r="J233" s="142"/>
    </row>
    <row r="234" ht="15.75" customHeight="1">
      <c r="E234" s="104"/>
      <c r="J234" s="142"/>
    </row>
    <row r="235" ht="15.75" customHeight="1">
      <c r="E235" s="104"/>
      <c r="J235" s="142"/>
    </row>
    <row r="236" ht="15.75" customHeight="1">
      <c r="E236" s="104"/>
      <c r="J236" s="142"/>
    </row>
    <row r="237" ht="15.75" customHeight="1">
      <c r="E237" s="104"/>
      <c r="J237" s="142"/>
    </row>
    <row r="238" ht="15.75" customHeight="1">
      <c r="E238" s="104"/>
      <c r="J238" s="142"/>
    </row>
    <row r="239" ht="15.75" customHeight="1">
      <c r="E239" s="104"/>
      <c r="J239" s="142"/>
    </row>
    <row r="240" ht="15.75" customHeight="1">
      <c r="E240" s="104"/>
      <c r="J240" s="142"/>
    </row>
    <row r="241" ht="15.75" customHeight="1">
      <c r="E241" s="104"/>
      <c r="J241" s="142"/>
    </row>
    <row r="242" ht="15.75" customHeight="1">
      <c r="E242" s="104"/>
      <c r="J242" s="142"/>
    </row>
    <row r="243" ht="15.75" customHeight="1">
      <c r="E243" s="104"/>
      <c r="J243" s="142"/>
    </row>
    <row r="244" ht="15.75" customHeight="1">
      <c r="E244" s="104"/>
      <c r="J244" s="142"/>
    </row>
    <row r="245" ht="15.75" customHeight="1">
      <c r="E245" s="104"/>
      <c r="J245" s="142"/>
    </row>
    <row r="246" ht="15.75" customHeight="1">
      <c r="E246" s="104"/>
      <c r="J246" s="142"/>
    </row>
    <row r="247" ht="15.75" customHeight="1">
      <c r="E247" s="104"/>
      <c r="J247" s="142"/>
    </row>
    <row r="248" ht="15.75" customHeight="1">
      <c r="E248" s="104"/>
      <c r="J248" s="142"/>
    </row>
    <row r="249" ht="15.75" customHeight="1">
      <c r="E249" s="104"/>
      <c r="J249" s="142"/>
    </row>
    <row r="250" ht="15.75" customHeight="1">
      <c r="E250" s="104"/>
      <c r="J250" s="142"/>
    </row>
    <row r="251" ht="15.75" customHeight="1">
      <c r="E251" s="104"/>
      <c r="J251" s="142"/>
    </row>
    <row r="252" ht="15.75" customHeight="1">
      <c r="E252" s="104"/>
      <c r="J252" s="142"/>
    </row>
    <row r="253" ht="15.75" customHeight="1">
      <c r="E253" s="104"/>
      <c r="J253" s="142"/>
    </row>
    <row r="254" ht="15.75" customHeight="1">
      <c r="E254" s="104"/>
      <c r="J254" s="142"/>
    </row>
    <row r="255" ht="15.75" customHeight="1">
      <c r="E255" s="104"/>
      <c r="J255" s="142"/>
    </row>
    <row r="256" ht="15.75" customHeight="1">
      <c r="E256" s="104"/>
      <c r="J256" s="142"/>
    </row>
    <row r="257" ht="15.75" customHeight="1">
      <c r="E257" s="104"/>
      <c r="J257" s="142"/>
    </row>
    <row r="258" ht="15.75" customHeight="1">
      <c r="E258" s="104"/>
      <c r="J258" s="142"/>
    </row>
    <row r="259" ht="15.75" customHeight="1">
      <c r="E259" s="104"/>
      <c r="J259" s="142"/>
    </row>
    <row r="260" ht="15.75" customHeight="1">
      <c r="E260" s="104"/>
      <c r="J260" s="142"/>
    </row>
    <row r="261" ht="15.75" customHeight="1">
      <c r="E261" s="104"/>
      <c r="J261" s="142"/>
    </row>
    <row r="262" ht="15.75" customHeight="1">
      <c r="E262" s="104"/>
      <c r="J262" s="142"/>
    </row>
    <row r="263" ht="15.75" customHeight="1">
      <c r="E263" s="104"/>
      <c r="J263" s="142"/>
    </row>
    <row r="264" ht="15.75" customHeight="1">
      <c r="E264" s="104"/>
      <c r="J264" s="142"/>
    </row>
    <row r="265" ht="15.75" customHeight="1">
      <c r="E265" s="104"/>
      <c r="J265" s="142"/>
    </row>
    <row r="266" ht="15.75" customHeight="1">
      <c r="E266" s="104"/>
      <c r="J266" s="142"/>
    </row>
    <row r="267" ht="15.75" customHeight="1">
      <c r="E267" s="104"/>
      <c r="J267" s="142"/>
    </row>
    <row r="268" ht="15.75" customHeight="1">
      <c r="E268" s="104"/>
      <c r="J268" s="142"/>
    </row>
    <row r="269" ht="15.75" customHeight="1">
      <c r="E269" s="104"/>
      <c r="J269" s="142"/>
    </row>
    <row r="270" ht="15.75" customHeight="1">
      <c r="E270" s="104"/>
      <c r="J270" s="142"/>
    </row>
    <row r="271" ht="15.75" customHeight="1">
      <c r="E271" s="104"/>
      <c r="J271" s="142"/>
    </row>
    <row r="272" ht="15.75" customHeight="1">
      <c r="E272" s="104"/>
      <c r="J272" s="142"/>
    </row>
    <row r="273" ht="15.75" customHeight="1">
      <c r="E273" s="104"/>
      <c r="J273" s="142"/>
    </row>
    <row r="274" ht="15.75" customHeight="1">
      <c r="E274" s="104"/>
      <c r="J274" s="142"/>
    </row>
    <row r="275" ht="15.75" customHeight="1">
      <c r="E275" s="104"/>
      <c r="J275" s="142"/>
    </row>
    <row r="276" ht="15.75" customHeight="1">
      <c r="E276" s="104"/>
      <c r="J276" s="142"/>
    </row>
    <row r="277" ht="15.75" customHeight="1">
      <c r="E277" s="104"/>
      <c r="J277" s="142"/>
    </row>
    <row r="278" ht="15.75" customHeight="1">
      <c r="E278" s="104"/>
      <c r="J278" s="142"/>
    </row>
    <row r="279" ht="15.75" customHeight="1">
      <c r="E279" s="104"/>
      <c r="J279" s="142"/>
    </row>
    <row r="280" ht="15.75" customHeight="1">
      <c r="E280" s="104"/>
      <c r="J280" s="142"/>
    </row>
    <row r="281" ht="15.75" customHeight="1">
      <c r="E281" s="104"/>
      <c r="J281" s="142"/>
    </row>
    <row r="282" ht="15.75" customHeight="1">
      <c r="E282" s="104"/>
      <c r="J282" s="142"/>
    </row>
    <row r="283" ht="15.75" customHeight="1">
      <c r="E283" s="104"/>
      <c r="J283" s="142"/>
    </row>
    <row r="284" ht="15.75" customHeight="1">
      <c r="E284" s="104"/>
      <c r="J284" s="142"/>
    </row>
    <row r="285" ht="15.75" customHeight="1">
      <c r="E285" s="104"/>
      <c r="J285" s="142"/>
    </row>
    <row r="286" ht="15.75" customHeight="1">
      <c r="E286" s="104"/>
      <c r="J286" s="142"/>
    </row>
    <row r="287" ht="15.75" customHeight="1">
      <c r="E287" s="104"/>
      <c r="J287" s="142"/>
    </row>
    <row r="288" ht="15.75" customHeight="1">
      <c r="E288" s="104"/>
      <c r="J288" s="142"/>
    </row>
    <row r="289" ht="15.75" customHeight="1">
      <c r="E289" s="104"/>
      <c r="J289" s="142"/>
    </row>
    <row r="290" ht="15.75" customHeight="1">
      <c r="E290" s="104"/>
      <c r="J290" s="142"/>
    </row>
    <row r="291" ht="15.75" customHeight="1">
      <c r="E291" s="104"/>
      <c r="J291" s="142"/>
    </row>
    <row r="292" ht="15.75" customHeight="1">
      <c r="E292" s="104"/>
      <c r="J292" s="142"/>
    </row>
    <row r="293" ht="15.75" customHeight="1">
      <c r="E293" s="104"/>
      <c r="J293" s="142"/>
    </row>
    <row r="294" ht="15.75" customHeight="1">
      <c r="E294" s="104"/>
      <c r="J294" s="142"/>
    </row>
    <row r="295" ht="15.75" customHeight="1">
      <c r="E295" s="104"/>
      <c r="J295" s="142"/>
    </row>
    <row r="296" ht="15.75" customHeight="1">
      <c r="E296" s="104"/>
      <c r="J296" s="142"/>
    </row>
    <row r="297" ht="15.75" customHeight="1">
      <c r="E297" s="104"/>
      <c r="J297" s="142"/>
    </row>
    <row r="298" ht="15.75" customHeight="1">
      <c r="E298" s="104"/>
      <c r="J298" s="142"/>
    </row>
    <row r="299" ht="15.75" customHeight="1">
      <c r="E299" s="104"/>
      <c r="J299" s="142"/>
    </row>
    <row r="300" ht="15.75" customHeight="1">
      <c r="E300" s="104"/>
      <c r="J300" s="142"/>
    </row>
    <row r="301" ht="15.75" customHeight="1">
      <c r="E301" s="104"/>
      <c r="J301" s="142"/>
    </row>
    <row r="302" ht="15.75" customHeight="1">
      <c r="E302" s="104"/>
      <c r="J302" s="142"/>
    </row>
    <row r="303" ht="15.75" customHeight="1">
      <c r="E303" s="104"/>
      <c r="J303" s="142"/>
    </row>
    <row r="304" ht="15.75" customHeight="1">
      <c r="E304" s="104"/>
      <c r="J304" s="142"/>
    </row>
    <row r="305" ht="15.75" customHeight="1">
      <c r="E305" s="104"/>
      <c r="J305" s="142"/>
    </row>
    <row r="306" ht="15.75" customHeight="1">
      <c r="E306" s="104"/>
      <c r="J306" s="142"/>
    </row>
    <row r="307" ht="15.75" customHeight="1">
      <c r="E307" s="104"/>
      <c r="J307" s="142"/>
    </row>
    <row r="308" ht="15.75" customHeight="1">
      <c r="E308" s="104"/>
      <c r="J308" s="142"/>
    </row>
    <row r="309" ht="15.75" customHeight="1">
      <c r="E309" s="104"/>
      <c r="J309" s="142"/>
    </row>
    <row r="310" ht="15.75" customHeight="1">
      <c r="E310" s="104"/>
      <c r="J310" s="142"/>
    </row>
    <row r="311" ht="15.75" customHeight="1">
      <c r="E311" s="104"/>
      <c r="J311" s="142"/>
    </row>
    <row r="312" ht="15.75" customHeight="1">
      <c r="E312" s="104"/>
      <c r="J312" s="142"/>
    </row>
    <row r="313" ht="15.75" customHeight="1">
      <c r="E313" s="104"/>
      <c r="J313" s="142"/>
    </row>
    <row r="314" ht="15.75" customHeight="1">
      <c r="E314" s="104"/>
      <c r="J314" s="142"/>
    </row>
    <row r="315" ht="15.75" customHeight="1">
      <c r="E315" s="104"/>
      <c r="J315" s="142"/>
    </row>
    <row r="316" ht="15.75" customHeight="1">
      <c r="E316" s="104"/>
      <c r="J316" s="142"/>
    </row>
    <row r="317" ht="15.75" customHeight="1">
      <c r="E317" s="104"/>
      <c r="J317" s="142"/>
    </row>
    <row r="318" ht="15.75" customHeight="1">
      <c r="E318" s="104"/>
      <c r="J318" s="142"/>
    </row>
    <row r="319" ht="15.75" customHeight="1">
      <c r="E319" s="104"/>
      <c r="J319" s="142"/>
    </row>
    <row r="320" ht="15.75" customHeight="1">
      <c r="E320" s="104"/>
      <c r="J320" s="142"/>
    </row>
    <row r="321" ht="15.75" customHeight="1">
      <c r="E321" s="104"/>
      <c r="J321" s="142"/>
    </row>
    <row r="322" ht="15.75" customHeight="1">
      <c r="E322" s="104"/>
      <c r="J322" s="142"/>
    </row>
    <row r="323" ht="15.75" customHeight="1">
      <c r="E323" s="104"/>
      <c r="J323" s="142"/>
    </row>
    <row r="324" ht="15.75" customHeight="1">
      <c r="E324" s="104"/>
      <c r="J324" s="142"/>
    </row>
    <row r="325" ht="15.75" customHeight="1">
      <c r="E325" s="104"/>
      <c r="J325" s="142"/>
    </row>
    <row r="326" ht="15.75" customHeight="1">
      <c r="E326" s="104"/>
      <c r="J326" s="142"/>
    </row>
    <row r="327" ht="15.75" customHeight="1">
      <c r="E327" s="104"/>
      <c r="J327" s="142"/>
    </row>
    <row r="328" ht="15.75" customHeight="1">
      <c r="E328" s="104"/>
      <c r="J328" s="142"/>
    </row>
    <row r="329" ht="15.75" customHeight="1">
      <c r="E329" s="104"/>
      <c r="J329" s="142"/>
    </row>
    <row r="330" ht="15.75" customHeight="1">
      <c r="E330" s="104"/>
      <c r="J330" s="142"/>
    </row>
    <row r="331" ht="15.75" customHeight="1">
      <c r="E331" s="104"/>
      <c r="J331" s="142"/>
    </row>
    <row r="332" ht="15.75" customHeight="1">
      <c r="E332" s="104"/>
      <c r="J332" s="142"/>
    </row>
    <row r="333" ht="15.75" customHeight="1">
      <c r="E333" s="104"/>
      <c r="J333" s="142"/>
    </row>
    <row r="334" ht="15.75" customHeight="1">
      <c r="E334" s="104"/>
      <c r="J334" s="142"/>
    </row>
    <row r="335" ht="15.75" customHeight="1">
      <c r="E335" s="104"/>
      <c r="J335" s="142"/>
    </row>
    <row r="336" ht="15.75" customHeight="1">
      <c r="E336" s="104"/>
      <c r="J336" s="142"/>
    </row>
    <row r="337" ht="15.75" customHeight="1">
      <c r="E337" s="104"/>
      <c r="J337" s="142"/>
    </row>
    <row r="338" ht="15.75" customHeight="1">
      <c r="E338" s="104"/>
      <c r="J338" s="142"/>
    </row>
    <row r="339" ht="15.75" customHeight="1">
      <c r="E339" s="104"/>
      <c r="J339" s="142"/>
    </row>
    <row r="340" ht="15.75" customHeight="1">
      <c r="E340" s="104"/>
      <c r="J340" s="142"/>
    </row>
    <row r="341" ht="15.75" customHeight="1">
      <c r="E341" s="104"/>
      <c r="J341" s="142"/>
    </row>
    <row r="342" ht="15.75" customHeight="1">
      <c r="E342" s="104"/>
      <c r="J342" s="142"/>
    </row>
    <row r="343" ht="15.75" customHeight="1">
      <c r="E343" s="104"/>
      <c r="J343" s="142"/>
    </row>
    <row r="344" ht="15.75" customHeight="1">
      <c r="E344" s="104"/>
      <c r="J344" s="142"/>
    </row>
    <row r="345" ht="15.75" customHeight="1">
      <c r="E345" s="104"/>
      <c r="J345" s="142"/>
    </row>
    <row r="346" ht="15.75" customHeight="1">
      <c r="E346" s="104"/>
      <c r="J346" s="142"/>
    </row>
    <row r="347" ht="15.75" customHeight="1">
      <c r="E347" s="104"/>
      <c r="J347" s="142"/>
    </row>
    <row r="348" ht="15.75" customHeight="1">
      <c r="E348" s="104"/>
      <c r="J348" s="142"/>
    </row>
    <row r="349" ht="15.75" customHeight="1">
      <c r="E349" s="104"/>
      <c r="J349" s="142"/>
    </row>
    <row r="350" ht="15.75" customHeight="1">
      <c r="E350" s="104"/>
      <c r="J350" s="142"/>
    </row>
    <row r="351" ht="15.75" customHeight="1">
      <c r="E351" s="104"/>
      <c r="J351" s="142"/>
    </row>
    <row r="352" ht="15.75" customHeight="1">
      <c r="E352" s="104"/>
      <c r="J352" s="142"/>
    </row>
    <row r="353" ht="15.75" customHeight="1">
      <c r="E353" s="104"/>
      <c r="J353" s="142"/>
    </row>
    <row r="354" ht="15.75" customHeight="1">
      <c r="E354" s="104"/>
      <c r="J354" s="142"/>
    </row>
    <row r="355" ht="15.75" customHeight="1">
      <c r="E355" s="104"/>
      <c r="J355" s="142"/>
    </row>
    <row r="356" ht="15.75" customHeight="1">
      <c r="E356" s="104"/>
      <c r="J356" s="142"/>
    </row>
    <row r="357" ht="15.75" customHeight="1">
      <c r="E357" s="104"/>
      <c r="J357" s="142"/>
    </row>
    <row r="358" ht="15.75" customHeight="1">
      <c r="E358" s="104"/>
      <c r="J358" s="142"/>
    </row>
    <row r="359" ht="15.75" customHeight="1">
      <c r="E359" s="104"/>
      <c r="J359" s="142"/>
    </row>
    <row r="360" ht="15.75" customHeight="1">
      <c r="E360" s="104"/>
      <c r="J360" s="142"/>
    </row>
    <row r="361" ht="15.75" customHeight="1">
      <c r="E361" s="104"/>
      <c r="J361" s="142"/>
    </row>
    <row r="362" ht="15.75" customHeight="1">
      <c r="E362" s="104"/>
      <c r="J362" s="142"/>
    </row>
    <row r="363" ht="15.75" customHeight="1">
      <c r="E363" s="104"/>
      <c r="J363" s="142"/>
    </row>
    <row r="364" ht="15.75" customHeight="1">
      <c r="E364" s="104"/>
      <c r="J364" s="142"/>
    </row>
    <row r="365" ht="15.75" customHeight="1">
      <c r="E365" s="104"/>
      <c r="J365" s="142"/>
    </row>
    <row r="366" ht="15.75" customHeight="1">
      <c r="E366" s="104"/>
      <c r="J366" s="142"/>
    </row>
    <row r="367" ht="15.75" customHeight="1">
      <c r="E367" s="104"/>
      <c r="J367" s="142"/>
    </row>
    <row r="368" ht="15.75" customHeight="1">
      <c r="E368" s="104"/>
      <c r="J368" s="142"/>
    </row>
    <row r="369" ht="15.75" customHeight="1">
      <c r="E369" s="104"/>
      <c r="J369" s="142"/>
    </row>
    <row r="370" ht="15.75" customHeight="1">
      <c r="E370" s="104"/>
      <c r="J370" s="142"/>
    </row>
    <row r="371" ht="15.75" customHeight="1">
      <c r="E371" s="104"/>
      <c r="J371" s="142"/>
    </row>
    <row r="372" ht="15.75" customHeight="1">
      <c r="E372" s="104"/>
      <c r="J372" s="142"/>
    </row>
    <row r="373" ht="15.75" customHeight="1">
      <c r="E373" s="104"/>
      <c r="J373" s="142"/>
    </row>
    <row r="374" ht="15.75" customHeight="1">
      <c r="E374" s="104"/>
      <c r="J374" s="142"/>
    </row>
    <row r="375" ht="15.75" customHeight="1">
      <c r="E375" s="104"/>
      <c r="J375" s="142"/>
    </row>
    <row r="376" ht="15.75" customHeight="1">
      <c r="E376" s="104"/>
      <c r="J376" s="142"/>
    </row>
    <row r="377" ht="15.75" customHeight="1">
      <c r="E377" s="104"/>
      <c r="J377" s="142"/>
    </row>
    <row r="378" ht="15.75" customHeight="1">
      <c r="E378" s="104"/>
      <c r="J378" s="142"/>
    </row>
    <row r="379" ht="15.75" customHeight="1">
      <c r="E379" s="104"/>
      <c r="J379" s="142"/>
    </row>
    <row r="380" ht="15.75" customHeight="1">
      <c r="E380" s="104"/>
      <c r="J380" s="142"/>
    </row>
    <row r="381" ht="15.75" customHeight="1">
      <c r="E381" s="104"/>
      <c r="J381" s="142"/>
    </row>
    <row r="382" ht="15.75" customHeight="1">
      <c r="E382" s="104"/>
      <c r="J382" s="142"/>
    </row>
    <row r="383" ht="15.75" customHeight="1">
      <c r="E383" s="104"/>
      <c r="J383" s="142"/>
    </row>
    <row r="384" ht="15.75" customHeight="1">
      <c r="E384" s="104"/>
      <c r="J384" s="142"/>
    </row>
    <row r="385" ht="15.75" customHeight="1">
      <c r="E385" s="104"/>
      <c r="J385" s="142"/>
    </row>
    <row r="386" ht="15.75" customHeight="1">
      <c r="E386" s="104"/>
      <c r="J386" s="142"/>
    </row>
    <row r="387" ht="15.75" customHeight="1">
      <c r="E387" s="104"/>
      <c r="J387" s="142"/>
    </row>
    <row r="388" ht="15.75" customHeight="1">
      <c r="E388" s="104"/>
      <c r="J388" s="142"/>
    </row>
    <row r="389" ht="15.75" customHeight="1">
      <c r="E389" s="104"/>
      <c r="J389" s="142"/>
    </row>
    <row r="390" ht="15.75" customHeight="1">
      <c r="E390" s="104"/>
      <c r="J390" s="142"/>
    </row>
    <row r="391" ht="15.75" customHeight="1">
      <c r="E391" s="104"/>
      <c r="J391" s="142"/>
    </row>
    <row r="392" ht="15.75" customHeight="1">
      <c r="E392" s="104"/>
      <c r="J392" s="142"/>
    </row>
    <row r="393" ht="15.75" customHeight="1">
      <c r="E393" s="104"/>
      <c r="J393" s="142"/>
    </row>
    <row r="394" ht="15.75" customHeight="1">
      <c r="E394" s="104"/>
      <c r="J394" s="142"/>
    </row>
    <row r="395" ht="15.75" customHeight="1">
      <c r="E395" s="104"/>
      <c r="J395" s="142"/>
    </row>
    <row r="396" ht="15.75" customHeight="1">
      <c r="E396" s="104"/>
      <c r="J396" s="142"/>
    </row>
    <row r="397" ht="15.75" customHeight="1">
      <c r="E397" s="104"/>
      <c r="J397" s="142"/>
    </row>
    <row r="398" ht="15.75" customHeight="1">
      <c r="E398" s="104"/>
      <c r="J398" s="142"/>
    </row>
    <row r="399" ht="15.75" customHeight="1">
      <c r="E399" s="104"/>
      <c r="J399" s="142"/>
    </row>
    <row r="400" ht="15.75" customHeight="1">
      <c r="E400" s="104"/>
      <c r="J400" s="142"/>
    </row>
    <row r="401" ht="15.75" customHeight="1">
      <c r="E401" s="104"/>
      <c r="J401" s="142"/>
    </row>
    <row r="402" ht="15.75" customHeight="1">
      <c r="E402" s="104"/>
      <c r="J402" s="142"/>
    </row>
    <row r="403" ht="15.75" customHeight="1">
      <c r="E403" s="104"/>
      <c r="J403" s="142"/>
    </row>
    <row r="404" ht="15.75" customHeight="1">
      <c r="E404" s="104"/>
      <c r="J404" s="142"/>
    </row>
    <row r="405" ht="15.75" customHeight="1">
      <c r="E405" s="104"/>
      <c r="J405" s="142"/>
    </row>
    <row r="406" ht="15.75" customHeight="1">
      <c r="E406" s="104"/>
      <c r="J406" s="142"/>
    </row>
    <row r="407" ht="15.75" customHeight="1">
      <c r="E407" s="104"/>
      <c r="J407" s="142"/>
    </row>
    <row r="408" ht="15.75" customHeight="1">
      <c r="E408" s="104"/>
      <c r="J408" s="142"/>
    </row>
    <row r="409" ht="15.75" customHeight="1">
      <c r="E409" s="104"/>
      <c r="J409" s="142"/>
    </row>
    <row r="410" ht="15.75" customHeight="1">
      <c r="E410" s="104"/>
      <c r="J410" s="142"/>
    </row>
    <row r="411" ht="15.75" customHeight="1">
      <c r="E411" s="104"/>
      <c r="J411" s="142"/>
    </row>
    <row r="412" ht="15.75" customHeight="1">
      <c r="E412" s="104"/>
      <c r="J412" s="142"/>
    </row>
    <row r="413" ht="15.75" customHeight="1">
      <c r="E413" s="104"/>
      <c r="J413" s="142"/>
    </row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6:$Z$213">
    <filterColumn colId="9">
      <filters>
        <filter val="1"/>
        <filter val="2"/>
        <filter val="4"/>
        <filter val="8"/>
      </filters>
    </filterColumn>
  </autoFilter>
  <mergeCells count="1">
    <mergeCell ref="F4:I4"/>
  </mergeCells>
  <hyperlinks>
    <hyperlink display="Índice" location="INDICE!A1" ref="B1"/>
  </hyperlinks>
  <drawing r:id="rId1"/>
</worksheet>
</file>